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hc_AcPlan, pg3-8" sheetId="1" r:id="rId1"/>
    <sheet name="crse enrollmnt, pg9" sheetId="2" r:id="rId2"/>
    <sheet name="course enrollmnt, pg 10-12" sheetId="3" r:id="rId3"/>
    <sheet name="course enroll, pg13-15" sheetId="4" r:id="rId4"/>
    <sheet name="college_DEWU p 16" sheetId="5" r:id="rId5"/>
    <sheet name="DEWU_subject p17-19" sheetId="6" r:id="rId6"/>
  </sheets>
  <definedNames>
    <definedName name="HTML_CodePage" hidden="1">1252</definedName>
    <definedName name="HTML_Control" localSheetId="0" hidden="1">{"'hc, pg1'!$A$1:$G$43"}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  <definedName name="_xlnm.Print_Area" localSheetId="3">'course enroll, pg13-15'!$A$1:$J$131</definedName>
    <definedName name="_xlnm.Print_Area" localSheetId="5">'DEWU_subject p17-19'!$A$1:$P$137</definedName>
    <definedName name="_xlnm.Print_Titles" localSheetId="3">'course enroll, pg13-15'!$1:$6</definedName>
    <definedName name="_xlnm.Print_Titles" localSheetId="2">'course enrollmnt, pg 10-12'!$1:$7</definedName>
    <definedName name="_xlnm.Print_Titles" localSheetId="5">'DEWU_subject p17-19'!$1:$7</definedName>
    <definedName name="_xlnm.Print_Titles" localSheetId="0">'hc_AcPlan, pg3-8'!$1:$5</definedName>
  </definedNames>
  <calcPr fullCalcOnLoad="1"/>
</workbook>
</file>

<file path=xl/sharedStrings.xml><?xml version="1.0" encoding="utf-8"?>
<sst xmlns="http://schemas.openxmlformats.org/spreadsheetml/2006/main" count="1307" uniqueCount="595">
  <si>
    <t>CLEVELAND STATE UNIVERSITY</t>
  </si>
  <si>
    <t>HEADCOUNT ENROLLMENT</t>
  </si>
  <si>
    <t>College</t>
  </si>
  <si>
    <t>Total</t>
  </si>
  <si>
    <t>Undergrad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</si>
  <si>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</si>
  <si>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</si>
  <si>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</si>
  <si>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</si>
  <si>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</si>
  <si>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</si>
  <si>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</si>
  <si>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</si>
  <si>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 xml:space="preserve">   TOTAL</t>
  </si>
  <si>
    <t>Undergraduate</t>
  </si>
  <si>
    <t>TOTAL</t>
  </si>
  <si>
    <t>Graduate and Law</t>
  </si>
  <si>
    <t xml:space="preserve">Percent Change </t>
  </si>
  <si>
    <t>Law</t>
  </si>
  <si>
    <t>University  Studies</t>
  </si>
  <si>
    <t>Career Services</t>
  </si>
  <si>
    <t>Military Science</t>
  </si>
  <si>
    <t xml:space="preserve">NOTES: </t>
  </si>
  <si>
    <t>STUDENT CREDIT HOURS AND FTE ENROLLMENT</t>
  </si>
  <si>
    <t>Student Credit Hours (SCH)</t>
  </si>
  <si>
    <t>Full-Time Equivalent (FTE)</t>
  </si>
  <si>
    <t xml:space="preserve">Undergrad </t>
  </si>
  <si>
    <t xml:space="preserve">Graduate and Law </t>
  </si>
  <si>
    <t xml:space="preserve">Total </t>
  </si>
  <si>
    <t>College of Arts &amp; Sciences</t>
  </si>
  <si>
    <t>Anthropology</t>
  </si>
  <si>
    <t>Art</t>
  </si>
  <si>
    <t>Chemistry</t>
  </si>
  <si>
    <t>Classical and Medieval Studies</t>
  </si>
  <si>
    <t>Communications</t>
  </si>
  <si>
    <t>Dramatic Arts</t>
  </si>
  <si>
    <t>Economics</t>
  </si>
  <si>
    <t>English</t>
  </si>
  <si>
    <t>French</t>
  </si>
  <si>
    <t>German</t>
  </si>
  <si>
    <t>Greek</t>
  </si>
  <si>
    <t>History</t>
  </si>
  <si>
    <t>Health Sciences</t>
  </si>
  <si>
    <t>Latin</t>
  </si>
  <si>
    <t>Modern Languages</t>
  </si>
  <si>
    <t>Mathematics</t>
  </si>
  <si>
    <t>Applied Music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</si>
  <si>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</si>
  <si>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</si>
  <si>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</si>
  <si>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</si>
  <si>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</si>
  <si>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</si>
  <si>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</si>
  <si>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</si>
  <si>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Speech and Hearing</t>
  </si>
  <si>
    <t>Spanish</t>
  </si>
  <si>
    <t>Social Work</t>
  </si>
  <si>
    <t>College of Arts &amp; Sciences Total</t>
  </si>
  <si>
    <t>College of Business</t>
  </si>
  <si>
    <t>Accounting</t>
  </si>
  <si>
    <t>Business Law</t>
  </si>
  <si>
    <t>Computer &amp; Information Science</t>
  </si>
  <si>
    <t>Finance</t>
  </si>
  <si>
    <t>General Administration</t>
  </si>
  <si>
    <t>Health Care Administration</t>
  </si>
  <si>
    <t>Information Systems</t>
  </si>
  <si>
    <t>Marketing</t>
  </si>
  <si>
    <t>Management &amp; Labor</t>
  </si>
  <si>
    <t>Operation Mgmt &amp; Business</t>
  </si>
  <si>
    <t>College of Business Total</t>
  </si>
  <si>
    <t>College of Education</t>
  </si>
  <si>
    <t>Dance</t>
  </si>
  <si>
    <t>Early Childhood Education</t>
  </si>
  <si>
    <t>Education Counseling</t>
  </si>
  <si>
    <t>Education-SIP</t>
  </si>
  <si>
    <t>Middle Childhood Education</t>
  </si>
  <si>
    <t>Education-Special Offering</t>
  </si>
  <si>
    <t>Doctoral Education</t>
  </si>
  <si>
    <t>Special Education</t>
  </si>
  <si>
    <t>Specialized Study &amp; Field Experience</t>
  </si>
  <si>
    <t>Health Education</t>
  </si>
  <si>
    <t>HPER-Core Curriculum</t>
  </si>
  <si>
    <t>Physical Education-Professional</t>
  </si>
  <si>
    <t>Physical Education-Service</t>
  </si>
  <si>
    <t>College of Education Total</t>
  </si>
  <si>
    <t>College of Engineering</t>
  </si>
  <si>
    <t>Chemical Engineering</t>
  </si>
  <si>
    <t>Civil Engineering</t>
  </si>
  <si>
    <t>Engineering Science</t>
  </si>
  <si>
    <t>Mechanical Engineering</t>
  </si>
  <si>
    <t>Engineering Mechanics</t>
  </si>
  <si>
    <t>College of Engineering Total</t>
  </si>
  <si>
    <t>College of Law</t>
  </si>
  <si>
    <t>Curriculum &amp; Instruction</t>
  </si>
  <si>
    <t>University Studies Total</t>
  </si>
  <si>
    <t>College of Urban Affairs</t>
  </si>
  <si>
    <t>Environmental Studies</t>
  </si>
  <si>
    <t>Public Administration</t>
  </si>
  <si>
    <t>Planning, Design &amp; Development</t>
  </si>
  <si>
    <t>Urban Studies</t>
  </si>
  <si>
    <t>College of Urban Affairs Total</t>
  </si>
  <si>
    <t>Air Force ROTC</t>
  </si>
  <si>
    <t>Military Science Total</t>
  </si>
  <si>
    <t>CSU TOTAL</t>
  </si>
  <si>
    <t>Public Health</t>
  </si>
  <si>
    <t>Women's Studies</t>
  </si>
  <si>
    <t>Doctor of Business Administration</t>
  </si>
  <si>
    <t>Cleveland State University</t>
  </si>
  <si>
    <t>Graduate/Law</t>
  </si>
  <si>
    <t>Percent Change</t>
  </si>
  <si>
    <t>College of Arts and Sciences Total</t>
  </si>
  <si>
    <t>Master of Business Administration</t>
  </si>
  <si>
    <t>College/Course Subject</t>
  </si>
  <si>
    <t>SUMMARY OF STUDENT CREDIT HOURS BY MEETING TIME</t>
  </si>
  <si>
    <t>Meeting Time</t>
  </si>
  <si>
    <t>Day</t>
  </si>
  <si>
    <t>Math Technology</t>
  </si>
  <si>
    <t>Biology (BIO)</t>
  </si>
  <si>
    <t>Geology (GEO)</t>
  </si>
  <si>
    <t>Biology, Geology &amp; Environmental Science</t>
  </si>
  <si>
    <t>College of Arts and Sciences</t>
  </si>
  <si>
    <t>English Translations of Foreign Literature</t>
  </si>
  <si>
    <t>Electrical &amp; Computer Egr</t>
  </si>
  <si>
    <t>Electronic Engineering Tech</t>
  </si>
  <si>
    <t>General Engineering Tech</t>
  </si>
  <si>
    <t>Industrial &amp; Manufacturing Egr</t>
  </si>
  <si>
    <t>Adult Learning &amp; Development (ALD)</t>
  </si>
  <si>
    <t>Individually Arranged</t>
  </si>
  <si>
    <t>Mechanical Engineering Technology</t>
  </si>
  <si>
    <t>Coun, Admin, Super, Adult (ADM &amp; EDE)</t>
  </si>
  <si>
    <t>Curriculum &amp; Instruction (Graduate: EDB, EGT, &amp; ETE)</t>
  </si>
  <si>
    <t>Industrial &amp; Manufacturing Engineering</t>
  </si>
  <si>
    <t>Evening</t>
  </si>
  <si>
    <t>Weekend</t>
  </si>
  <si>
    <t xml:space="preserve">Individually Arranged </t>
  </si>
  <si>
    <t>STUDENT CREDIT HOURS  BY COLLEGE, DEPARTMENT AND MEETING TIME</t>
  </si>
  <si>
    <t>Master of Business Admin</t>
  </si>
  <si>
    <t>Curriculum &amp; Instruction (EDB, EGT, ETE)</t>
  </si>
  <si>
    <t>Special Education (ESE, EDW, EDX)</t>
  </si>
  <si>
    <t>Education-Secondary (EDS)</t>
  </si>
  <si>
    <t>Arts &amp; Science</t>
  </si>
  <si>
    <t>Doctor of Business Admin</t>
  </si>
  <si>
    <t>Education-Secondary</t>
  </si>
  <si>
    <t>Electronic Engineering Technology</t>
  </si>
  <si>
    <t>General Engineering Technology</t>
  </si>
  <si>
    <t>Mechanical Egr Tech</t>
  </si>
  <si>
    <t>Urban Services Administration</t>
  </si>
  <si>
    <t xml:space="preserve">Business </t>
  </si>
  <si>
    <t>Environmental Science (EVS)</t>
  </si>
  <si>
    <t>National Student Exchange</t>
  </si>
  <si>
    <t xml:space="preserve">Public Safety Management </t>
  </si>
  <si>
    <t xml:space="preserve">Urban Services Administration </t>
  </si>
  <si>
    <t>Summary of Student Credit Hours by Course Level</t>
  </si>
  <si>
    <t>Specialized Instructional/Teacher Education</t>
  </si>
  <si>
    <t>Notes:</t>
  </si>
  <si>
    <t>College by Course Level</t>
  </si>
  <si>
    <t>Linguistics</t>
  </si>
  <si>
    <t>Registered Credit Hours *</t>
  </si>
  <si>
    <t>Graduate</t>
  </si>
  <si>
    <t>Headcount</t>
  </si>
  <si>
    <t>Cumulative Percent</t>
  </si>
  <si>
    <t>* Fractionated student credit hours were rounded to the nearest whole hour.</t>
  </si>
  <si>
    <t>&gt;=24</t>
  </si>
  <si>
    <t>Registered Students by Level and Credit Hour (SCH) Distribution</t>
  </si>
  <si>
    <t>TOTAL STUDENT CREDIT HOURS COMPARED TO PRIOR YEAR</t>
  </si>
  <si>
    <t>Fall 2002</t>
  </si>
  <si>
    <t>1) Total student credit hours exclude SAB (Study Abroad) courses;  36 student credit hours were excluded in fall 2002 and 59 were excluded in fall 2001.</t>
  </si>
  <si>
    <t>Italian</t>
  </si>
  <si>
    <t>Note: Total student credit hours exclude SAB (Study Abroad) courses. 36 student credit hours (sch) were excluded in fall 2002 and 59 excluded in fall 2001.</t>
  </si>
  <si>
    <t>Academic Plan</t>
  </si>
  <si>
    <t>Dual Major</t>
  </si>
  <si>
    <t>ANT</t>
  </si>
  <si>
    <t>ART</t>
  </si>
  <si>
    <t>ARTPB</t>
  </si>
  <si>
    <t>ASCER</t>
  </si>
  <si>
    <t>ASND</t>
  </si>
  <si>
    <t>ASPB</t>
  </si>
  <si>
    <t>Arts &amp; Sciences Undecided</t>
  </si>
  <si>
    <t>ASPBUND</t>
  </si>
  <si>
    <t>Undecided</t>
  </si>
  <si>
    <t>BIO</t>
  </si>
  <si>
    <t>Biology</t>
  </si>
  <si>
    <t>BIT</t>
  </si>
  <si>
    <t>CBC</t>
  </si>
  <si>
    <t>Clinical Bioanalytical Chem</t>
  </si>
  <si>
    <t>CCH</t>
  </si>
  <si>
    <t>Culture, Com and Health Care</t>
  </si>
  <si>
    <t>CHM</t>
  </si>
  <si>
    <t>CHMPB</t>
  </si>
  <si>
    <t>CLM</t>
  </si>
  <si>
    <t>COM</t>
  </si>
  <si>
    <t>DBI</t>
  </si>
  <si>
    <t>DCH</t>
  </si>
  <si>
    <t>DIV</t>
  </si>
  <si>
    <t>Diversity Professional</t>
  </si>
  <si>
    <t>DRA</t>
  </si>
  <si>
    <t>ECN</t>
  </si>
  <si>
    <t>ENG</t>
  </si>
  <si>
    <t>ENGPB</t>
  </si>
  <si>
    <t>EVAAS</t>
  </si>
  <si>
    <t>Evironmental Studies</t>
  </si>
  <si>
    <t>EVSAS</t>
  </si>
  <si>
    <t>Environmental Sciences</t>
  </si>
  <si>
    <t>EVSASPB</t>
  </si>
  <si>
    <t>FRN</t>
  </si>
  <si>
    <t>GAR</t>
  </si>
  <si>
    <t>GASDE</t>
  </si>
  <si>
    <t>Graduate Arts &amp; Sciences</t>
  </si>
  <si>
    <t>GASND</t>
  </si>
  <si>
    <t>GBI</t>
  </si>
  <si>
    <t>GCH</t>
  </si>
  <si>
    <t>GCM</t>
  </si>
  <si>
    <t>Communication Thry and M</t>
  </si>
  <si>
    <t>GEC</t>
  </si>
  <si>
    <t>GEG</t>
  </si>
  <si>
    <t>GEO</t>
  </si>
  <si>
    <t>Geological Sciences</t>
  </si>
  <si>
    <t>GEOPB</t>
  </si>
  <si>
    <t>GES</t>
  </si>
  <si>
    <t>GEV</t>
  </si>
  <si>
    <t>Environmental Science</t>
  </si>
  <si>
    <t>GHE</t>
  </si>
  <si>
    <t>Health Science</t>
  </si>
  <si>
    <t>GHS</t>
  </si>
  <si>
    <t>GMA</t>
  </si>
  <si>
    <t>GMT</t>
  </si>
  <si>
    <t>GMU</t>
  </si>
  <si>
    <t>GNR</t>
  </si>
  <si>
    <t>GOT</t>
  </si>
  <si>
    <t>Occupational Therapy, Master</t>
  </si>
  <si>
    <t>GPH</t>
  </si>
  <si>
    <t>GPL</t>
  </si>
  <si>
    <t>GPSYS</t>
  </si>
  <si>
    <t>Psychology Specialist</t>
  </si>
  <si>
    <t>GPY</t>
  </si>
  <si>
    <t>GSN</t>
  </si>
  <si>
    <t>GSO</t>
  </si>
  <si>
    <t>GSP</t>
  </si>
  <si>
    <t>Speech Pathology and Aud</t>
  </si>
  <si>
    <t>GSW</t>
  </si>
  <si>
    <t>HIS</t>
  </si>
  <si>
    <t>HSC</t>
  </si>
  <si>
    <t>Pre-Health Sciences</t>
  </si>
  <si>
    <t>HSO</t>
  </si>
  <si>
    <t>Occupational Therapy</t>
  </si>
  <si>
    <t>HSO-CERT</t>
  </si>
  <si>
    <t>HSOPB</t>
  </si>
  <si>
    <t>HSP</t>
  </si>
  <si>
    <t>Physical Therapy</t>
  </si>
  <si>
    <t>IR</t>
  </si>
  <si>
    <t>International Relations</t>
  </si>
  <si>
    <t>LIB</t>
  </si>
  <si>
    <t>Liberal Studies</t>
  </si>
  <si>
    <t>LIN</t>
  </si>
  <si>
    <t>LINPB</t>
  </si>
  <si>
    <t>MPT</t>
  </si>
  <si>
    <t>MTH</t>
  </si>
  <si>
    <t>MTS</t>
  </si>
  <si>
    <t>MUS</t>
  </si>
  <si>
    <t>MUS-BA</t>
  </si>
  <si>
    <t>NPB</t>
  </si>
  <si>
    <t>Undeclared Basic Nursing</t>
  </si>
  <si>
    <t>NUB</t>
  </si>
  <si>
    <t>Basic Nursing</t>
  </si>
  <si>
    <t>NUBPB</t>
  </si>
  <si>
    <t>NUR</t>
  </si>
  <si>
    <t>RN Nursing</t>
  </si>
  <si>
    <t>NURPB</t>
  </si>
  <si>
    <t>OCTPB</t>
  </si>
  <si>
    <t>PHL</t>
  </si>
  <si>
    <t>PHS</t>
  </si>
  <si>
    <t>PHTPB</t>
  </si>
  <si>
    <t>PHY</t>
  </si>
  <si>
    <t>PPHAR</t>
  </si>
  <si>
    <t>Pre Pharmacy</t>
  </si>
  <si>
    <t>PPHARPB</t>
  </si>
  <si>
    <t>Pre Pharmacy Post Bacc</t>
  </si>
  <si>
    <t>PSC</t>
  </si>
  <si>
    <t>PSCPB</t>
  </si>
  <si>
    <t>PSY</t>
  </si>
  <si>
    <t>PSYPB</t>
  </si>
  <si>
    <t>REL</t>
  </si>
  <si>
    <t>SOC</t>
  </si>
  <si>
    <t>SPH</t>
  </si>
  <si>
    <t>Speech &amp; Hearing</t>
  </si>
  <si>
    <t>SPN</t>
  </si>
  <si>
    <t>SPP</t>
  </si>
  <si>
    <t>SSC</t>
  </si>
  <si>
    <t>Social Science</t>
  </si>
  <si>
    <t>SST</t>
  </si>
  <si>
    <t>Social Studies</t>
  </si>
  <si>
    <t>SWK</t>
  </si>
  <si>
    <t>SWKPB</t>
  </si>
  <si>
    <t>UNDA</t>
  </si>
  <si>
    <t>A&amp;S Undecided</t>
  </si>
  <si>
    <t>WST-BA</t>
  </si>
  <si>
    <t>FST</t>
  </si>
  <si>
    <t>ANTFC</t>
  </si>
  <si>
    <t>ARTFC</t>
  </si>
  <si>
    <t>BIOFC</t>
  </si>
  <si>
    <t>COMFC</t>
  </si>
  <si>
    <t>DRAFC</t>
  </si>
  <si>
    <t>ENGFC</t>
  </si>
  <si>
    <t>EVAFC</t>
  </si>
  <si>
    <t>HISFC</t>
  </si>
  <si>
    <t>IRFC</t>
  </si>
  <si>
    <t>PDM</t>
  </si>
  <si>
    <t>Personally Designed Major</t>
  </si>
  <si>
    <t>PHLFC</t>
  </si>
  <si>
    <t>PHYFC</t>
  </si>
  <si>
    <t>PSCFC</t>
  </si>
  <si>
    <t>PSYFC</t>
  </si>
  <si>
    <t>SOCFC</t>
  </si>
  <si>
    <t>SSCFC</t>
  </si>
  <si>
    <t>SWKFC</t>
  </si>
  <si>
    <t>UNDF</t>
  </si>
  <si>
    <t>Fst Undecided</t>
  </si>
  <si>
    <t>USTFC</t>
  </si>
  <si>
    <t>WSTFC</t>
  </si>
  <si>
    <t>ACT</t>
  </si>
  <si>
    <t>ACTPB</t>
  </si>
  <si>
    <t>AMB</t>
  </si>
  <si>
    <t>Accelerated Business Adm</t>
  </si>
  <si>
    <t>BEC</t>
  </si>
  <si>
    <t>Business Economics</t>
  </si>
  <si>
    <t>BUCER</t>
  </si>
  <si>
    <t>BUPB</t>
  </si>
  <si>
    <t>Business Undecided</t>
  </si>
  <si>
    <t>BUPBUND</t>
  </si>
  <si>
    <t>BUSND</t>
  </si>
  <si>
    <t>CIS</t>
  </si>
  <si>
    <t>Comp &amp; Info Science</t>
  </si>
  <si>
    <t>CISPB</t>
  </si>
  <si>
    <t>CS</t>
  </si>
  <si>
    <t>Computer Science</t>
  </si>
  <si>
    <t>CSPB</t>
  </si>
  <si>
    <t>DAC</t>
  </si>
  <si>
    <t>DBA</t>
  </si>
  <si>
    <t>Business Administration-Doctor</t>
  </si>
  <si>
    <t>DIS</t>
  </si>
  <si>
    <t>DML</t>
  </si>
  <si>
    <t>Labor Relations and Huma</t>
  </si>
  <si>
    <t>EBA</t>
  </si>
  <si>
    <t>Executive Business Admin</t>
  </si>
  <si>
    <t>FIN</t>
  </si>
  <si>
    <t>FINPB</t>
  </si>
  <si>
    <t>GAF</t>
  </si>
  <si>
    <t>GBUDE</t>
  </si>
  <si>
    <t>Graduate Business</t>
  </si>
  <si>
    <t>GBUND</t>
  </si>
  <si>
    <t>GCS</t>
  </si>
  <si>
    <t>Computer and Information</t>
  </si>
  <si>
    <t>GFN</t>
  </si>
  <si>
    <t>GLR</t>
  </si>
  <si>
    <t>GMK</t>
  </si>
  <si>
    <t>HCA</t>
  </si>
  <si>
    <t>IFS</t>
  </si>
  <si>
    <t>JDMBA</t>
  </si>
  <si>
    <t>MBA</t>
  </si>
  <si>
    <t>Business Administration</t>
  </si>
  <si>
    <t>MBH</t>
  </si>
  <si>
    <t>MBA-Health Care</t>
  </si>
  <si>
    <t>MGT</t>
  </si>
  <si>
    <t>Management</t>
  </si>
  <si>
    <t>MKT</t>
  </si>
  <si>
    <t>MLR</t>
  </si>
  <si>
    <t>MLRPB</t>
  </si>
  <si>
    <t>MPH</t>
  </si>
  <si>
    <t>OMS</t>
  </si>
  <si>
    <t>OMSPB</t>
  </si>
  <si>
    <t>UNDB</t>
  </si>
  <si>
    <t>Bus Undecided</t>
  </si>
  <si>
    <t>URE B</t>
  </si>
  <si>
    <t>EDU</t>
  </si>
  <si>
    <t>ALD</t>
  </si>
  <si>
    <t>Adult Learning &amp; Develop</t>
  </si>
  <si>
    <t>ALD CER</t>
  </si>
  <si>
    <t>Adult Learning and Development</t>
  </si>
  <si>
    <t>C&amp;I</t>
  </si>
  <si>
    <t>CAC</t>
  </si>
  <si>
    <t>Community Agency Counsel</t>
  </si>
  <si>
    <t>CMH</t>
  </si>
  <si>
    <t>CNS</t>
  </si>
  <si>
    <t>Counselor Education</t>
  </si>
  <si>
    <t>CPP</t>
  </si>
  <si>
    <t>EAD</t>
  </si>
  <si>
    <t>Educational Administrati</t>
  </si>
  <si>
    <t>EAS</t>
  </si>
  <si>
    <t>Education Administration</t>
  </si>
  <si>
    <t>ECE</t>
  </si>
  <si>
    <t>ECEPB</t>
  </si>
  <si>
    <t>EDCER</t>
  </si>
  <si>
    <t>EDM</t>
  </si>
  <si>
    <t>EDMPB</t>
  </si>
  <si>
    <t>EDPB</t>
  </si>
  <si>
    <t>Education Undecided</t>
  </si>
  <si>
    <t>EDPBUND</t>
  </si>
  <si>
    <t>EDS</t>
  </si>
  <si>
    <t>Education Specialist</t>
  </si>
  <si>
    <t>EDUC-LIC</t>
  </si>
  <si>
    <t>Graduate Education Licensure</t>
  </si>
  <si>
    <t>EDUND</t>
  </si>
  <si>
    <t>EED</t>
  </si>
  <si>
    <t>Elementary Education</t>
  </si>
  <si>
    <t>EEDPB</t>
  </si>
  <si>
    <t>EXS</t>
  </si>
  <si>
    <t>Exercise Science</t>
  </si>
  <si>
    <t>GDU</t>
  </si>
  <si>
    <t>GEDCER</t>
  </si>
  <si>
    <t>Graduate Education</t>
  </si>
  <si>
    <t>GEDDE</t>
  </si>
  <si>
    <t>GEDND</t>
  </si>
  <si>
    <t>GSM</t>
  </si>
  <si>
    <t>Sports Management</t>
  </si>
  <si>
    <t>MTH6PB</t>
  </si>
  <si>
    <t>PED</t>
  </si>
  <si>
    <t>Health and Physical Educ</t>
  </si>
  <si>
    <t>PEU</t>
  </si>
  <si>
    <t>Physical Education</t>
  </si>
  <si>
    <t>PEUPB</t>
  </si>
  <si>
    <t>SED</t>
  </si>
  <si>
    <t>SME</t>
  </si>
  <si>
    <t>Sports Management, Exerc</t>
  </si>
  <si>
    <t>SUP</t>
  </si>
  <si>
    <t>Supervision</t>
  </si>
  <si>
    <t>TEACH CERT</t>
  </si>
  <si>
    <t>Teacher Certification</t>
  </si>
  <si>
    <t>UEA</t>
  </si>
  <si>
    <t>Urban Ed: Administration</t>
  </si>
  <si>
    <t>UEC</t>
  </si>
  <si>
    <t>Urban Education: Counsel</t>
  </si>
  <si>
    <t>UEL</t>
  </si>
  <si>
    <t>UEP</t>
  </si>
  <si>
    <t>Urban Education: Policy</t>
  </si>
  <si>
    <t>UNDC</t>
  </si>
  <si>
    <t>Edu Undecided</t>
  </si>
  <si>
    <t>EGR</t>
  </si>
  <si>
    <t>ABE</t>
  </si>
  <si>
    <t>Applied Biomedical Engineering</t>
  </si>
  <si>
    <t>BCPE</t>
  </si>
  <si>
    <t>Computer Engineering</t>
  </si>
  <si>
    <t>CE</t>
  </si>
  <si>
    <t>CEPB</t>
  </si>
  <si>
    <t>CHD</t>
  </si>
  <si>
    <t>CHE</t>
  </si>
  <si>
    <t>CHEPB</t>
  </si>
  <si>
    <t>CHG</t>
  </si>
  <si>
    <t>CVD</t>
  </si>
  <si>
    <t>CVE</t>
  </si>
  <si>
    <t>CVG</t>
  </si>
  <si>
    <t>ECT</t>
  </si>
  <si>
    <t>Electronic EgrTechnology</t>
  </si>
  <si>
    <t>EEC</t>
  </si>
  <si>
    <t>ELD</t>
  </si>
  <si>
    <t>Electrical Engineering</t>
  </si>
  <si>
    <t>ELE</t>
  </si>
  <si>
    <t>ELG</t>
  </si>
  <si>
    <t>ELSPB</t>
  </si>
  <si>
    <t>EMG</t>
  </si>
  <si>
    <t>ENCER</t>
  </si>
  <si>
    <t>ENGND</t>
  </si>
  <si>
    <t>ENPB</t>
  </si>
  <si>
    <t>Engineering Undecided</t>
  </si>
  <si>
    <t>ETT</t>
  </si>
  <si>
    <t>Electronic Technology</t>
  </si>
  <si>
    <t>GEE</t>
  </si>
  <si>
    <t>Environmental Engineering</t>
  </si>
  <si>
    <t>GENCER</t>
  </si>
  <si>
    <t>Graduate Engineering</t>
  </si>
  <si>
    <t>GENND</t>
  </si>
  <si>
    <t>IME</t>
  </si>
  <si>
    <t>IND</t>
  </si>
  <si>
    <t>Industrial Engineering</t>
  </si>
  <si>
    <t>INEPB</t>
  </si>
  <si>
    <t>ING</t>
  </si>
  <si>
    <t>INT</t>
  </si>
  <si>
    <t>MCD</t>
  </si>
  <si>
    <t>MCE</t>
  </si>
  <si>
    <t>MCG</t>
  </si>
  <si>
    <t>MCT</t>
  </si>
  <si>
    <t>PE</t>
  </si>
  <si>
    <t>Pre-Engineering</t>
  </si>
  <si>
    <t>UNDE</t>
  </si>
  <si>
    <t>Egr Undecided</t>
  </si>
  <si>
    <t>LAW</t>
  </si>
  <si>
    <t>JD/MBA</t>
  </si>
  <si>
    <t>JD/MES</t>
  </si>
  <si>
    <t>Law and Environmental Studies</t>
  </si>
  <si>
    <t>JD/MPA</t>
  </si>
  <si>
    <t>JD/MUP</t>
  </si>
  <si>
    <t>Law and Urban Planning</t>
  </si>
  <si>
    <t>LAWCE</t>
  </si>
  <si>
    <t>LAWLLM</t>
  </si>
  <si>
    <t>Master of Laws</t>
  </si>
  <si>
    <t>LAWVS</t>
  </si>
  <si>
    <t>UNIV</t>
  </si>
  <si>
    <t>PSEOP</t>
  </si>
  <si>
    <t>UNDUS</t>
  </si>
  <si>
    <t>Collegiate Studies</t>
  </si>
  <si>
    <t>USND</t>
  </si>
  <si>
    <t>USP60</t>
  </si>
  <si>
    <t>Project 60</t>
  </si>
  <si>
    <t>USVS</t>
  </si>
  <si>
    <t>Undergraduate Visiting</t>
  </si>
  <si>
    <t>URB</t>
  </si>
  <si>
    <t>EVA</t>
  </si>
  <si>
    <t>EVS</t>
  </si>
  <si>
    <t>GEI</t>
  </si>
  <si>
    <t>Environmental Studies M.A.</t>
  </si>
  <si>
    <t>GIS</t>
  </si>
  <si>
    <t>GURDE</t>
  </si>
  <si>
    <t>Graduate Urban Affairs</t>
  </si>
  <si>
    <t>GURND</t>
  </si>
  <si>
    <t>MPA</t>
  </si>
  <si>
    <t>NPM</t>
  </si>
  <si>
    <t>Non-Profit Management</t>
  </si>
  <si>
    <t>PSM</t>
  </si>
  <si>
    <t>Public Safety Management</t>
  </si>
  <si>
    <t>UNDU</t>
  </si>
  <si>
    <t>Urban Undecided</t>
  </si>
  <si>
    <t>UPD</t>
  </si>
  <si>
    <t>URBND</t>
  </si>
  <si>
    <t>URE</t>
  </si>
  <si>
    <t>USA</t>
  </si>
  <si>
    <t>USD</t>
  </si>
  <si>
    <t>USG</t>
  </si>
  <si>
    <t>UST</t>
  </si>
  <si>
    <t>NONDE</t>
  </si>
  <si>
    <t>CROSS UNDE</t>
  </si>
  <si>
    <t>NONDEGREE</t>
  </si>
  <si>
    <t>Undergraduate Nondegree</t>
  </si>
  <si>
    <t>GST</t>
  </si>
  <si>
    <t>NONDEG GRA</t>
  </si>
  <si>
    <t>Graduate Nondegree</t>
  </si>
  <si>
    <t>A&amp;S</t>
  </si>
  <si>
    <t>BUS</t>
  </si>
  <si>
    <t>ARTS MGMT</t>
  </si>
  <si>
    <t>Arts Management</t>
  </si>
  <si>
    <t>UED</t>
  </si>
  <si>
    <t>Urban Education</t>
  </si>
  <si>
    <t>First College Total</t>
  </si>
  <si>
    <t>First College Courses</t>
  </si>
  <si>
    <t>Total student credit hours exclude SAB (Study Abroad) courses. 36 student credit hours were excluded in fall 2002 and 59 were excluded in fall 2001.</t>
  </si>
  <si>
    <t>One Major</t>
  </si>
  <si>
    <t>SOCPB</t>
  </si>
  <si>
    <t>% of College</t>
  </si>
  <si>
    <t>Biology-Medical Technology</t>
  </si>
  <si>
    <t>Management &amp; Labor Relations</t>
  </si>
  <si>
    <t>Oper Mgmt &amp; Business Statistics</t>
  </si>
  <si>
    <t>Electrical &amp; Computer Engineering</t>
  </si>
  <si>
    <t>Industrial Egr Technology</t>
  </si>
  <si>
    <t>Mechanical Egr Technology</t>
  </si>
  <si>
    <t>Cross Registration Undergraduate</t>
  </si>
  <si>
    <t>Total University Studies</t>
  </si>
  <si>
    <t>JDMES</t>
  </si>
  <si>
    <t>Environmental Studies and Law</t>
  </si>
  <si>
    <t>JDMPA</t>
  </si>
  <si>
    <t>JDMUPD</t>
  </si>
  <si>
    <t>Urban Planning &amp; Law</t>
  </si>
  <si>
    <t>Total Law</t>
  </si>
  <si>
    <t>Total CSU</t>
  </si>
  <si>
    <t>Total First College</t>
  </si>
  <si>
    <t>Total Undergraduate A&amp;S</t>
  </si>
  <si>
    <t>Business Undergraduate</t>
  </si>
  <si>
    <t>Total Business Undergraduate</t>
  </si>
  <si>
    <t>Education Undergraduate</t>
  </si>
  <si>
    <t>Total Education Undergraduate</t>
  </si>
  <si>
    <t>Engineering Undergraduate</t>
  </si>
  <si>
    <t>Total Engineering Undergraduate</t>
  </si>
  <si>
    <t>Total Undergraduate Nondegree</t>
  </si>
  <si>
    <t>Urban Affairs Undergraduate</t>
  </si>
  <si>
    <t>Total Urban Affairs Undergraduate</t>
  </si>
  <si>
    <t>A&amp;S Graduate</t>
  </si>
  <si>
    <t>Total A&amp;S Graduate</t>
  </si>
  <si>
    <t>Business Graduate</t>
  </si>
  <si>
    <t>Total Business Graduate</t>
  </si>
  <si>
    <t>Total Education Graduate</t>
  </si>
  <si>
    <t>Education Graduate</t>
  </si>
  <si>
    <t>Engineering Graduate</t>
  </si>
  <si>
    <t>Total Engineering Graduate</t>
  </si>
  <si>
    <t>Urban Affairs Graduate</t>
  </si>
  <si>
    <t>Total Urban Affairs Graduate</t>
  </si>
  <si>
    <t xml:space="preserve">A&amp;S Undergraduate </t>
  </si>
  <si>
    <t>% of College Total</t>
  </si>
  <si>
    <t>Urban Real Estate Dev &amp; Finance</t>
  </si>
  <si>
    <t>Accountancy and Financial</t>
  </si>
  <si>
    <t>Counseling and Pupil Personnel</t>
  </si>
  <si>
    <t>Community Health Education</t>
  </si>
  <si>
    <t>Urban Education: Learning</t>
  </si>
  <si>
    <t xml:space="preserve">Urban Geographic Information </t>
  </si>
  <si>
    <t>Master of Public Administration</t>
  </si>
  <si>
    <t xml:space="preserve">Urban Planning, Design </t>
  </si>
  <si>
    <t>By College, Academic Career, Academic Plan and Dual Majors</t>
  </si>
  <si>
    <t>Multiple Majors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</si>
</sst>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indent="2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2" borderId="15" xfId="0" applyFont="1" applyFill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0" fillId="0" borderId="10" xfId="22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66" fontId="0" fillId="0" borderId="19" xfId="22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6" fontId="0" fillId="0" borderId="19" xfId="22" applyNumberFormat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0" fillId="0" borderId="10" xfId="22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Continuous" vertical="center" wrapText="1"/>
    </xf>
    <xf numFmtId="3" fontId="0" fillId="0" borderId="9" xfId="0" applyNumberFormat="1" applyBorder="1" applyAlignment="1">
      <alignment/>
    </xf>
    <xf numFmtId="3" fontId="0" fillId="2" borderId="8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166" fontId="0" fillId="2" borderId="10" xfId="22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2"/>
    </xf>
    <xf numFmtId="166" fontId="0" fillId="0" borderId="19" xfId="22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 indent="3"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16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 wrapText="1"/>
    </xf>
    <xf numFmtId="166" fontId="0" fillId="0" borderId="10" xfId="22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left" indent="2"/>
    </xf>
    <xf numFmtId="166" fontId="0" fillId="2" borderId="19" xfId="22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3" fontId="4" fillId="0" borderId="17" xfId="0" applyNumberFormat="1" applyFont="1" applyBorder="1" applyAlignment="1">
      <alignment/>
    </xf>
    <xf numFmtId="0" fontId="6" fillId="0" borderId="0" xfId="0" applyFont="1" applyAlignment="1" applyProtection="1" quotePrefix="1">
      <alignment horizontal="left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left"/>
      <protection/>
    </xf>
    <xf numFmtId="166" fontId="4" fillId="0" borderId="24" xfId="22" applyNumberFormat="1" applyFont="1" applyBorder="1" applyAlignment="1" applyProtection="1">
      <alignment/>
      <protection/>
    </xf>
    <xf numFmtId="166" fontId="4" fillId="0" borderId="25" xfId="22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left"/>
      <protection/>
    </xf>
    <xf numFmtId="166" fontId="4" fillId="0" borderId="19" xfId="22" applyNumberFormat="1" applyFont="1" applyBorder="1" applyAlignment="1" applyProtection="1">
      <alignment/>
      <protection/>
    </xf>
    <xf numFmtId="166" fontId="4" fillId="0" borderId="10" xfId="22" applyNumberFormat="1" applyFont="1" applyBorder="1" applyAlignment="1" applyProtection="1">
      <alignment/>
      <protection/>
    </xf>
    <xf numFmtId="0" fontId="4" fillId="0" borderId="7" xfId="0" applyFont="1" applyBorder="1" applyAlignment="1" applyProtection="1" quotePrefix="1">
      <alignment horizontal="left"/>
      <protection/>
    </xf>
    <xf numFmtId="166" fontId="6" fillId="0" borderId="0" xfId="0" applyNumberFormat="1" applyFont="1" applyBorder="1" applyAlignment="1" applyProtection="1">
      <alignment horizontal="left" vertical="center"/>
      <protection/>
    </xf>
    <xf numFmtId="166" fontId="6" fillId="0" borderId="0" xfId="0" applyNumberFormat="1" applyFont="1" applyBorder="1" applyAlignment="1" applyProtection="1">
      <alignment horizontal="centerContinuous" vertical="center"/>
      <protection/>
    </xf>
    <xf numFmtId="3" fontId="4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22" xfId="15" applyNumberFormat="1" applyFont="1" applyBorder="1" applyAlignment="1" applyProtection="1">
      <alignment/>
      <protection/>
    </xf>
    <xf numFmtId="164" fontId="4" fillId="0" borderId="23" xfId="15" applyNumberFormat="1" applyFont="1" applyBorder="1" applyAlignment="1" applyProtection="1">
      <alignment/>
      <protection/>
    </xf>
    <xf numFmtId="3" fontId="4" fillId="0" borderId="8" xfId="0" applyNumberFormat="1" applyFont="1" applyBorder="1" applyAlignment="1">
      <alignment/>
    </xf>
    <xf numFmtId="3" fontId="4" fillId="0" borderId="9" xfId="15" applyNumberFormat="1" applyFont="1" applyBorder="1" applyAlignment="1" applyProtection="1">
      <alignment/>
      <protection/>
    </xf>
    <xf numFmtId="164" fontId="4" fillId="0" borderId="8" xfId="15" applyNumberFormat="1" applyFont="1" applyBorder="1" applyAlignment="1" applyProtection="1">
      <alignment/>
      <protection/>
    </xf>
    <xf numFmtId="164" fontId="4" fillId="0" borderId="9" xfId="15" applyNumberFormat="1" applyFont="1" applyBorder="1" applyAlignment="1" applyProtection="1">
      <alignment/>
      <protection/>
    </xf>
    <xf numFmtId="164" fontId="4" fillId="0" borderId="13" xfId="15" applyNumberFormat="1" applyFont="1" applyBorder="1" applyAlignment="1" applyProtection="1">
      <alignment/>
      <protection/>
    </xf>
    <xf numFmtId="164" fontId="4" fillId="0" borderId="12" xfId="15" applyNumberFormat="1" applyFont="1" applyBorder="1" applyAlignment="1" applyProtection="1">
      <alignment/>
      <protection/>
    </xf>
    <xf numFmtId="0" fontId="6" fillId="3" borderId="3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3" fontId="4" fillId="0" borderId="35" xfId="0" applyNumberFormat="1" applyFont="1" applyBorder="1" applyAlignment="1">
      <alignment vertical="center"/>
    </xf>
    <xf numFmtId="168" fontId="4" fillId="0" borderId="16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vertical="center"/>
    </xf>
    <xf numFmtId="168" fontId="4" fillId="0" borderId="3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3"/>
    </xf>
    <xf numFmtId="0" fontId="4" fillId="0" borderId="7" xfId="0" applyFont="1" applyBorder="1" applyAlignment="1">
      <alignment horizontal="left" indent="2"/>
    </xf>
    <xf numFmtId="0" fontId="4" fillId="0" borderId="37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38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68" fontId="4" fillId="0" borderId="8" xfId="0" applyNumberFormat="1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6" fillId="2" borderId="41" xfId="0" applyFont="1" applyFill="1" applyBorder="1" applyAlignment="1">
      <alignment vertical="center"/>
    </xf>
    <xf numFmtId="3" fontId="6" fillId="2" borderId="42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vertical="center"/>
    </xf>
    <xf numFmtId="168" fontId="6" fillId="2" borderId="44" xfId="0" applyNumberFormat="1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 indent="2"/>
    </xf>
    <xf numFmtId="168" fontId="4" fillId="2" borderId="8" xfId="0" applyNumberFormat="1" applyFont="1" applyFill="1" applyBorder="1" applyAlignment="1">
      <alignment vertical="center"/>
    </xf>
    <xf numFmtId="168" fontId="4" fillId="2" borderId="45" xfId="0" applyNumberFormat="1" applyFont="1" applyFill="1" applyBorder="1" applyAlignment="1">
      <alignment vertical="center"/>
    </xf>
    <xf numFmtId="0" fontId="6" fillId="2" borderId="28" xfId="0" applyNumberFormat="1" applyFont="1" applyFill="1" applyBorder="1" applyAlignment="1">
      <alignment horizontal="center" vertical="center"/>
    </xf>
    <xf numFmtId="1" fontId="4" fillId="0" borderId="8" xfId="22" applyNumberFormat="1" applyFont="1" applyBorder="1" applyAlignment="1">
      <alignment vertical="center"/>
    </xf>
    <xf numFmtId="166" fontId="4" fillId="0" borderId="19" xfId="22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166" fontId="4" fillId="0" borderId="18" xfId="22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66" fontId="4" fillId="0" borderId="14" xfId="22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1" fontId="4" fillId="0" borderId="8" xfId="22" applyNumberFormat="1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166" fontId="4" fillId="0" borderId="19" xfId="22" applyNumberFormat="1" applyFont="1" applyBorder="1" applyAlignment="1">
      <alignment vertical="center" wrapText="1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9" xfId="0" applyNumberFormat="1" applyFont="1" applyBorder="1" applyAlignment="1">
      <alignment/>
    </xf>
    <xf numFmtId="166" fontId="4" fillId="0" borderId="10" xfId="22" applyNumberFormat="1" applyFont="1" applyBorder="1" applyAlignment="1">
      <alignment vertical="center"/>
    </xf>
    <xf numFmtId="1" fontId="4" fillId="0" borderId="16" xfId="22" applyNumberFormat="1" applyFont="1" applyBorder="1" applyAlignment="1">
      <alignment vertical="center"/>
    </xf>
    <xf numFmtId="3" fontId="4" fillId="0" borderId="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166" fontId="4" fillId="0" borderId="10" xfId="22" applyNumberFormat="1" applyFont="1" applyFill="1" applyBorder="1" applyAlignment="1">
      <alignment vertical="center"/>
    </xf>
    <xf numFmtId="1" fontId="4" fillId="0" borderId="9" xfId="0" applyNumberFormat="1" applyFont="1" applyBorder="1" applyAlignment="1">
      <alignment/>
    </xf>
    <xf numFmtId="166" fontId="4" fillId="0" borderId="19" xfId="22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indent="2"/>
    </xf>
    <xf numFmtId="3" fontId="4" fillId="0" borderId="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indent="2"/>
    </xf>
    <xf numFmtId="0" fontId="4" fillId="0" borderId="9" xfId="0" applyFont="1" applyBorder="1" applyAlignment="1">
      <alignment horizontal="left" indent="2"/>
    </xf>
    <xf numFmtId="0" fontId="4" fillId="0" borderId="19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4" fillId="0" borderId="9" xfId="0" applyFont="1" applyFill="1" applyBorder="1" applyAlignment="1">
      <alignment/>
    </xf>
    <xf numFmtId="166" fontId="6" fillId="0" borderId="10" xfId="22" applyNumberFormat="1" applyFont="1" applyFill="1" applyBorder="1" applyAlignment="1">
      <alignment vertical="center"/>
    </xf>
    <xf numFmtId="1" fontId="4" fillId="0" borderId="9" xfId="22" applyNumberFormat="1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/>
    </xf>
    <xf numFmtId="3" fontId="4" fillId="0" borderId="0" xfId="0" applyNumberFormat="1" applyFont="1" applyAlignment="1">
      <alignment vertical="center"/>
    </xf>
    <xf numFmtId="166" fontId="4" fillId="0" borderId="10" xfId="22" applyNumberFormat="1" applyFont="1" applyBorder="1" applyAlignment="1">
      <alignment vertical="center" wrapText="1"/>
    </xf>
    <xf numFmtId="3" fontId="4" fillId="0" borderId="8" xfId="22" applyNumberFormat="1" applyFont="1" applyBorder="1" applyAlignment="1">
      <alignment vertical="center" wrapText="1"/>
    </xf>
    <xf numFmtId="0" fontId="0" fillId="0" borderId="41" xfId="0" applyBorder="1" applyAlignment="1">
      <alignment horizontal="left" vertical="center" indent="2"/>
    </xf>
    <xf numFmtId="3" fontId="0" fillId="0" borderId="46" xfId="0" applyNumberFormat="1" applyBorder="1" applyAlignment="1">
      <alignment vertical="center"/>
    </xf>
    <xf numFmtId="166" fontId="0" fillId="0" borderId="45" xfId="22" applyNumberFormat="1" applyFont="1" applyFill="1" applyBorder="1" applyAlignment="1">
      <alignment vertical="center"/>
    </xf>
    <xf numFmtId="3" fontId="0" fillId="0" borderId="47" xfId="0" applyNumberFormat="1" applyBorder="1" applyAlignment="1">
      <alignment vertical="center"/>
    </xf>
    <xf numFmtId="166" fontId="6" fillId="0" borderId="9" xfId="22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/>
    </xf>
    <xf numFmtId="1" fontId="6" fillId="0" borderId="9" xfId="22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6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 indent="2"/>
    </xf>
    <xf numFmtId="0" fontId="6" fillId="0" borderId="7" xfId="0" applyFont="1" applyFill="1" applyBorder="1" applyAlignment="1">
      <alignment horizontal="left" vertical="center" indent="1"/>
    </xf>
    <xf numFmtId="3" fontId="6" fillId="0" borderId="16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166" fontId="6" fillId="0" borderId="19" xfId="22" applyNumberFormat="1" applyFont="1" applyFill="1" applyBorder="1" applyAlignment="1">
      <alignment vertical="center"/>
    </xf>
    <xf numFmtId="3" fontId="6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168" fontId="4" fillId="0" borderId="11" xfId="0" applyNumberFormat="1" applyFont="1" applyBorder="1" applyAlignment="1">
      <alignment vertical="center"/>
    </xf>
    <xf numFmtId="168" fontId="6" fillId="2" borderId="42" xfId="0" applyNumberFormat="1" applyFont="1" applyFill="1" applyBorder="1" applyAlignment="1">
      <alignment vertical="center"/>
    </xf>
    <xf numFmtId="3" fontId="4" fillId="0" borderId="23" xfId="0" applyNumberFormat="1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7" xfId="0" applyFont="1" applyBorder="1" applyAlignment="1" applyProtection="1">
      <alignment horizontal="left" indent="1"/>
      <protection/>
    </xf>
    <xf numFmtId="0" fontId="4" fillId="0" borderId="0" xfId="0" applyFont="1" applyAlignment="1">
      <alignment horizontal="left" vertical="center" indent="2"/>
    </xf>
    <xf numFmtId="0" fontId="4" fillId="0" borderId="20" xfId="0" applyFont="1" applyBorder="1" applyAlignment="1">
      <alignment horizontal="left" vertical="center" indent="2"/>
    </xf>
    <xf numFmtId="3" fontId="4" fillId="0" borderId="11" xfId="0" applyNumberFormat="1" applyFont="1" applyBorder="1" applyAlignment="1">
      <alignment/>
    </xf>
    <xf numFmtId="0" fontId="4" fillId="2" borderId="7" xfId="0" applyFont="1" applyFill="1" applyBorder="1" applyAlignment="1">
      <alignment horizontal="left" vertical="center" indent="2"/>
    </xf>
    <xf numFmtId="0" fontId="4" fillId="0" borderId="7" xfId="0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vertical="center"/>
    </xf>
    <xf numFmtId="168" fontId="4" fillId="0" borderId="8" xfId="0" applyNumberFormat="1" applyFont="1" applyFill="1" applyBorder="1" applyAlignment="1">
      <alignment horizontal="right" vertical="center"/>
    </xf>
    <xf numFmtId="168" fontId="4" fillId="0" borderId="3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6" fillId="3" borderId="0" xfId="0" applyFont="1" applyFill="1" applyBorder="1" applyAlignment="1" applyProtection="1">
      <alignment horizontal="center"/>
      <protection/>
    </xf>
    <xf numFmtId="0" fontId="6" fillId="2" borderId="2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166" fontId="0" fillId="0" borderId="14" xfId="22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indent="2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 horizontal="left" vertical="center" indent="2"/>
    </xf>
    <xf numFmtId="0" fontId="4" fillId="0" borderId="8" xfId="0" applyFont="1" applyFill="1" applyBorder="1" applyAlignment="1">
      <alignment/>
    </xf>
    <xf numFmtId="1" fontId="4" fillId="0" borderId="9" xfId="22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" fontId="6" fillId="0" borderId="0" xfId="15" applyNumberFormat="1" applyFont="1" applyFill="1" applyBorder="1" applyAlignment="1" applyProtection="1">
      <alignment/>
      <protection/>
    </xf>
    <xf numFmtId="166" fontId="6" fillId="0" borderId="0" xfId="22" applyNumberFormat="1" applyFont="1" applyFill="1" applyBorder="1" applyAlignment="1" applyProtection="1">
      <alignment/>
      <protection/>
    </xf>
    <xf numFmtId="164" fontId="6" fillId="0" borderId="0" xfId="15" applyNumberFormat="1" applyFont="1" applyFill="1" applyBorder="1" applyAlignment="1" applyProtection="1">
      <alignment/>
      <protection/>
    </xf>
    <xf numFmtId="0" fontId="4" fillId="0" borderId="51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 inden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172" fontId="4" fillId="0" borderId="8" xfId="15" applyNumberFormat="1" applyFont="1" applyBorder="1" applyAlignment="1" applyProtection="1">
      <alignment/>
      <protection/>
    </xf>
    <xf numFmtId="172" fontId="4" fillId="0" borderId="9" xfId="15" applyNumberFormat="1" applyFont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22" applyNumberFormat="1" applyFont="1" applyBorder="1" applyAlignment="1">
      <alignment vertical="center" wrapText="1"/>
    </xf>
    <xf numFmtId="1" fontId="4" fillId="0" borderId="9" xfId="22" applyNumberFormat="1" applyFont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4" fillId="0" borderId="11" xfId="0" applyFont="1" applyBorder="1" applyAlignment="1">
      <alignment/>
    </xf>
    <xf numFmtId="166" fontId="4" fillId="0" borderId="58" xfId="22" applyNumberFormat="1" applyFont="1" applyBorder="1" applyAlignment="1">
      <alignment/>
    </xf>
    <xf numFmtId="166" fontId="4" fillId="0" borderId="14" xfId="22" applyNumberFormat="1" applyFont="1" applyBorder="1" applyAlignment="1">
      <alignment/>
    </xf>
    <xf numFmtId="0" fontId="4" fillId="0" borderId="13" xfId="0" applyFont="1" applyBorder="1" applyAlignment="1">
      <alignment/>
    </xf>
    <xf numFmtId="166" fontId="4" fillId="0" borderId="18" xfId="22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166" fontId="4" fillId="0" borderId="59" xfId="22" applyNumberFormat="1" applyFont="1" applyBorder="1" applyAlignment="1">
      <alignment/>
    </xf>
    <xf numFmtId="166" fontId="4" fillId="0" borderId="10" xfId="22" applyNumberFormat="1" applyFont="1" applyBorder="1" applyAlignment="1">
      <alignment/>
    </xf>
    <xf numFmtId="166" fontId="4" fillId="0" borderId="19" xfId="22" applyNumberFormat="1" applyFont="1" applyBorder="1" applyAlignment="1">
      <alignment/>
    </xf>
    <xf numFmtId="166" fontId="6" fillId="0" borderId="10" xfId="22" applyNumberFormat="1" applyFont="1" applyBorder="1" applyAlignment="1">
      <alignment/>
    </xf>
    <xf numFmtId="166" fontId="6" fillId="0" borderId="19" xfId="22" applyNumberFormat="1" applyFont="1" applyBorder="1" applyAlignment="1">
      <alignment/>
    </xf>
    <xf numFmtId="166" fontId="6" fillId="0" borderId="59" xfId="2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5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52" xfId="0" applyFont="1" applyBorder="1" applyAlignment="1" applyProtection="1" quotePrefix="1">
      <alignment horizontal="left" vertical="center"/>
      <protection/>
    </xf>
    <xf numFmtId="166" fontId="4" fillId="0" borderId="18" xfId="22" applyNumberFormat="1" applyFont="1" applyBorder="1" applyAlignment="1">
      <alignment vertical="center"/>
    </xf>
    <xf numFmtId="166" fontId="4" fillId="0" borderId="14" xfId="22" applyNumberFormat="1" applyFont="1" applyBorder="1" applyAlignment="1">
      <alignment vertical="center"/>
    </xf>
    <xf numFmtId="0" fontId="0" fillId="0" borderId="0" xfId="0" applyFont="1" applyAlignment="1">
      <alignment/>
    </xf>
    <xf numFmtId="3" fontId="4" fillId="0" borderId="22" xfId="22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/>
    </xf>
    <xf numFmtId="166" fontId="6" fillId="0" borderId="16" xfId="22" applyNumberFormat="1" applyFont="1" applyFill="1" applyBorder="1" applyAlignment="1">
      <alignment vertical="center"/>
    </xf>
    <xf numFmtId="1" fontId="4" fillId="0" borderId="16" xfId="22" applyNumberFormat="1" applyFont="1" applyFill="1" applyBorder="1" applyAlignment="1">
      <alignment vertical="center"/>
    </xf>
    <xf numFmtId="166" fontId="4" fillId="0" borderId="16" xfId="22" applyNumberFormat="1" applyFont="1" applyBorder="1" applyAlignment="1">
      <alignment vertical="center"/>
    </xf>
    <xf numFmtId="0" fontId="4" fillId="0" borderId="22" xfId="0" applyFont="1" applyBorder="1" applyAlignment="1">
      <alignment/>
    </xf>
    <xf numFmtId="0" fontId="6" fillId="0" borderId="8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indent="2"/>
    </xf>
    <xf numFmtId="0" fontId="0" fillId="0" borderId="52" xfId="0" applyFont="1" applyBorder="1" applyAlignment="1">
      <alignment horizontal="left" indent="2"/>
    </xf>
    <xf numFmtId="0" fontId="6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4" fillId="0" borderId="40" xfId="0" applyFont="1" applyBorder="1" applyAlignment="1">
      <alignment vertical="center"/>
    </xf>
    <xf numFmtId="3" fontId="4" fillId="0" borderId="36" xfId="0" applyNumberFormat="1" applyFont="1" applyFill="1" applyBorder="1" applyAlignment="1">
      <alignment horizontal="right" vertical="center"/>
    </xf>
    <xf numFmtId="3" fontId="6" fillId="2" borderId="44" xfId="0" applyNumberFormat="1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4" fillId="0" borderId="9" xfId="0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8" fillId="0" borderId="16" xfId="21" applyFont="1" applyFill="1" applyBorder="1" applyAlignment="1">
      <alignment horizontal="right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0" fillId="0" borderId="9" xfId="0" applyBorder="1" applyAlignment="1">
      <alignment/>
    </xf>
    <xf numFmtId="0" fontId="3" fillId="2" borderId="41" xfId="0" applyFont="1" applyFill="1" applyBorder="1" applyAlignment="1">
      <alignment horizontal="left"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166" fontId="3" fillId="0" borderId="45" xfId="22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166" fontId="3" fillId="0" borderId="50" xfId="22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166" fontId="0" fillId="0" borderId="19" xfId="22" applyNumberFormat="1" applyFont="1" applyFill="1" applyBorder="1" applyAlignment="1">
      <alignment horizontal="right" vertical="center"/>
    </xf>
    <xf numFmtId="3" fontId="4" fillId="0" borderId="42" xfId="0" applyNumberFormat="1" applyFont="1" applyBorder="1" applyAlignment="1">
      <alignment wrapText="1"/>
    </xf>
    <xf numFmtId="3" fontId="4" fillId="0" borderId="61" xfId="0" applyNumberFormat="1" applyFont="1" applyBorder="1" applyAlignment="1">
      <alignment wrapText="1"/>
    </xf>
    <xf numFmtId="166" fontId="6" fillId="0" borderId="19" xfId="22" applyNumberFormat="1" applyFont="1" applyFill="1" applyBorder="1" applyAlignment="1">
      <alignment vertical="center" wrapText="1"/>
    </xf>
    <xf numFmtId="3" fontId="6" fillId="0" borderId="16" xfId="22" applyNumberFormat="1" applyFont="1" applyFill="1" applyBorder="1" applyAlignment="1">
      <alignment vertical="center"/>
    </xf>
    <xf numFmtId="3" fontId="6" fillId="0" borderId="9" xfId="22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66" fontId="4" fillId="0" borderId="19" xfId="22" applyNumberFormat="1" applyFont="1" applyFill="1" applyBorder="1" applyAlignment="1">
      <alignment vertical="center" wrapText="1"/>
    </xf>
    <xf numFmtId="3" fontId="4" fillId="0" borderId="16" xfId="22" applyNumberFormat="1" applyFont="1" applyFill="1" applyBorder="1" applyAlignment="1">
      <alignment vertical="center"/>
    </xf>
    <xf numFmtId="3" fontId="4" fillId="0" borderId="9" xfId="22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" fontId="12" fillId="0" borderId="9" xfId="0" applyNumberFormat="1" applyFont="1" applyBorder="1" applyAlignment="1">
      <alignment/>
    </xf>
    <xf numFmtId="166" fontId="12" fillId="0" borderId="10" xfId="22" applyNumberFormat="1" applyFont="1" applyBorder="1" applyAlignment="1">
      <alignment/>
    </xf>
    <xf numFmtId="0" fontId="12" fillId="0" borderId="9" xfId="0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0" fontId="12" fillId="0" borderId="8" xfId="0" applyFont="1" applyFill="1" applyBorder="1" applyAlignment="1">
      <alignment/>
    </xf>
    <xf numFmtId="166" fontId="12" fillId="0" borderId="10" xfId="0" applyNumberFormat="1" applyFont="1" applyBorder="1" applyAlignment="1">
      <alignment/>
    </xf>
    <xf numFmtId="166" fontId="12" fillId="0" borderId="10" xfId="22" applyNumberFormat="1" applyFont="1" applyFill="1" applyBorder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6" fontId="12" fillId="0" borderId="0" xfId="22" applyNumberFormat="1" applyFont="1" applyFill="1" applyBorder="1" applyAlignment="1">
      <alignment/>
    </xf>
    <xf numFmtId="0" fontId="12" fillId="0" borderId="9" xfId="0" applyFont="1" applyBorder="1" applyAlignment="1">
      <alignment horizontal="left" indent="3"/>
    </xf>
    <xf numFmtId="3" fontId="6" fillId="0" borderId="19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/>
    </xf>
    <xf numFmtId="168" fontId="6" fillId="0" borderId="38" xfId="0" applyNumberFormat="1" applyFont="1" applyFill="1" applyBorder="1" applyAlignment="1">
      <alignment vertical="center"/>
    </xf>
    <xf numFmtId="168" fontId="6" fillId="0" borderId="23" xfId="0" applyNumberFormat="1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168" fontId="4" fillId="2" borderId="9" xfId="0" applyNumberFormat="1" applyFont="1" applyFill="1" applyBorder="1" applyAlignment="1">
      <alignment vertical="center"/>
    </xf>
    <xf numFmtId="166" fontId="4" fillId="0" borderId="14" xfId="22" applyNumberFormat="1" applyFont="1" applyBorder="1" applyAlignment="1" applyProtection="1">
      <alignment/>
      <protection/>
    </xf>
    <xf numFmtId="0" fontId="3" fillId="2" borderId="28" xfId="0" applyFont="1" applyFill="1" applyBorder="1" applyAlignment="1">
      <alignment horizontal="right" vertical="center"/>
    </xf>
    <xf numFmtId="3" fontId="8" fillId="0" borderId="8" xfId="21" applyNumberFormat="1" applyFont="1" applyFill="1" applyBorder="1" applyAlignment="1">
      <alignment horizontal="right" wrapText="1"/>
      <protection/>
    </xf>
    <xf numFmtId="3" fontId="4" fillId="0" borderId="12" xfId="0" applyNumberFormat="1" applyFont="1" applyBorder="1" applyAlignment="1">
      <alignment/>
    </xf>
    <xf numFmtId="3" fontId="6" fillId="4" borderId="4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/>
    </xf>
    <xf numFmtId="3" fontId="6" fillId="5" borderId="2" xfId="15" applyNumberFormat="1" applyFont="1" applyFill="1" applyBorder="1" applyAlignment="1" applyProtection="1">
      <alignment/>
      <protection/>
    </xf>
    <xf numFmtId="166" fontId="6" fillId="4" borderId="29" xfId="22" applyNumberFormat="1" applyFont="1" applyFill="1" applyBorder="1" applyAlignment="1" applyProtection="1">
      <alignment/>
      <protection/>
    </xf>
    <xf numFmtId="164" fontId="6" fillId="5" borderId="1" xfId="15" applyNumberFormat="1" applyFont="1" applyFill="1" applyBorder="1" applyAlignment="1" applyProtection="1">
      <alignment/>
      <protection/>
    </xf>
    <xf numFmtId="164" fontId="6" fillId="5" borderId="2" xfId="15" applyNumberFormat="1" applyFont="1" applyFill="1" applyBorder="1" applyAlignment="1" applyProtection="1">
      <alignment/>
      <protection/>
    </xf>
    <xf numFmtId="166" fontId="6" fillId="4" borderId="4" xfId="22" applyNumberFormat="1" applyFont="1" applyFill="1" applyBorder="1" applyAlignment="1" applyProtection="1">
      <alignment/>
      <protection/>
    </xf>
    <xf numFmtId="164" fontId="6" fillId="4" borderId="64" xfId="15" applyNumberFormat="1" applyFont="1" applyFill="1" applyBorder="1" applyAlignment="1" applyProtection="1">
      <alignment/>
      <protection/>
    </xf>
    <xf numFmtId="164" fontId="6" fillId="4" borderId="2" xfId="15" applyNumberFormat="1" applyFont="1" applyFill="1" applyBorder="1" applyAlignment="1" applyProtection="1">
      <alignment/>
      <protection/>
    </xf>
    <xf numFmtId="3" fontId="6" fillId="4" borderId="53" xfId="0" applyNumberFormat="1" applyFont="1" applyFill="1" applyBorder="1" applyAlignment="1">
      <alignment vertical="center"/>
    </xf>
    <xf numFmtId="3" fontId="6" fillId="4" borderId="65" xfId="0" applyNumberFormat="1" applyFont="1" applyFill="1" applyBorder="1" applyAlignment="1">
      <alignment vertical="center"/>
    </xf>
    <xf numFmtId="3" fontId="6" fillId="4" borderId="55" xfId="0" applyNumberFormat="1" applyFont="1" applyFill="1" applyBorder="1" applyAlignment="1">
      <alignment vertical="center"/>
    </xf>
    <xf numFmtId="168" fontId="6" fillId="4" borderId="53" xfId="0" applyNumberFormat="1" applyFont="1" applyFill="1" applyBorder="1" applyAlignment="1">
      <alignment vertical="center"/>
    </xf>
    <xf numFmtId="168" fontId="6" fillId="4" borderId="54" xfId="0" applyNumberFormat="1" applyFont="1" applyFill="1" applyBorder="1" applyAlignment="1">
      <alignment vertical="center"/>
    </xf>
    <xf numFmtId="168" fontId="6" fillId="4" borderId="55" xfId="0" applyNumberFormat="1" applyFont="1" applyFill="1" applyBorder="1" applyAlignment="1">
      <alignment vertical="center"/>
    </xf>
    <xf numFmtId="3" fontId="6" fillId="4" borderId="61" xfId="0" applyNumberFormat="1" applyFont="1" applyFill="1" applyBorder="1" applyAlignment="1">
      <alignment/>
    </xf>
    <xf numFmtId="3" fontId="6" fillId="4" borderId="63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168" fontId="6" fillId="4" borderId="61" xfId="0" applyNumberFormat="1" applyFont="1" applyFill="1" applyBorder="1" applyAlignment="1">
      <alignment vertical="center"/>
    </xf>
    <xf numFmtId="3" fontId="6" fillId="4" borderId="66" xfId="0" applyNumberFormat="1" applyFont="1" applyFill="1" applyBorder="1" applyAlignment="1">
      <alignment vertical="center"/>
    </xf>
    <xf numFmtId="168" fontId="6" fillId="4" borderId="33" xfId="0" applyNumberFormat="1" applyFont="1" applyFill="1" applyBorder="1" applyAlignment="1">
      <alignment vertical="center"/>
    </xf>
    <xf numFmtId="3" fontId="6" fillId="4" borderId="67" xfId="0" applyNumberFormat="1" applyFont="1" applyFill="1" applyBorder="1" applyAlignment="1">
      <alignment vertical="center"/>
    </xf>
    <xf numFmtId="168" fontId="6" fillId="4" borderId="65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168" fontId="6" fillId="4" borderId="56" xfId="0" applyNumberFormat="1" applyFont="1" applyFill="1" applyBorder="1" applyAlignment="1">
      <alignment vertical="center"/>
    </xf>
    <xf numFmtId="168" fontId="6" fillId="4" borderId="67" xfId="0" applyNumberFormat="1" applyFont="1" applyFill="1" applyBorder="1" applyAlignment="1">
      <alignment vertical="center"/>
    </xf>
    <xf numFmtId="3" fontId="6" fillId="4" borderId="61" xfId="0" applyNumberFormat="1" applyFont="1" applyFill="1" applyBorder="1" applyAlignment="1">
      <alignment vertical="center"/>
    </xf>
    <xf numFmtId="168" fontId="6" fillId="4" borderId="62" xfId="0" applyNumberFormat="1" applyFont="1" applyFill="1" applyBorder="1" applyAlignment="1">
      <alignment vertical="center"/>
    </xf>
    <xf numFmtId="3" fontId="6" fillId="4" borderId="65" xfId="0" applyNumberFormat="1" applyFont="1" applyFill="1" applyBorder="1" applyAlignment="1">
      <alignment/>
    </xf>
    <xf numFmtId="3" fontId="6" fillId="4" borderId="62" xfId="0" applyNumberFormat="1" applyFont="1" applyFill="1" applyBorder="1" applyAlignment="1">
      <alignment vertical="center"/>
    </xf>
    <xf numFmtId="168" fontId="6" fillId="4" borderId="66" xfId="0" applyNumberFormat="1" applyFont="1" applyFill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168" fontId="6" fillId="4" borderId="1" xfId="0" applyNumberFormat="1" applyFont="1" applyFill="1" applyBorder="1" applyAlignment="1">
      <alignment vertical="center"/>
    </xf>
    <xf numFmtId="168" fontId="6" fillId="4" borderId="3" xfId="0" applyNumberFormat="1" applyFont="1" applyFill="1" applyBorder="1" applyAlignment="1">
      <alignment vertical="center"/>
    </xf>
    <xf numFmtId="168" fontId="6" fillId="4" borderId="4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65" xfId="0" applyNumberFormat="1" applyFont="1" applyFill="1" applyBorder="1" applyAlignment="1">
      <alignment vertical="center"/>
    </xf>
    <xf numFmtId="166" fontId="3" fillId="4" borderId="55" xfId="22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166" fontId="3" fillId="4" borderId="57" xfId="22" applyNumberFormat="1" applyFont="1" applyFill="1" applyBorder="1" applyAlignment="1">
      <alignment horizontal="right"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62" xfId="0" applyNumberFormat="1" applyFont="1" applyFill="1" applyBorder="1" applyAlignment="1">
      <alignment vertical="center"/>
    </xf>
    <xf numFmtId="3" fontId="3" fillId="4" borderId="66" xfId="0" applyNumberFormat="1" applyFont="1" applyFill="1" applyBorder="1" applyAlignment="1">
      <alignment vertical="center"/>
    </xf>
    <xf numFmtId="3" fontId="3" fillId="4" borderId="63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horizontal="right" vertical="center"/>
    </xf>
    <xf numFmtId="3" fontId="3" fillId="4" borderId="65" xfId="0" applyNumberFormat="1" applyFont="1" applyFill="1" applyBorder="1" applyAlignment="1">
      <alignment horizontal="right" vertical="center"/>
    </xf>
    <xf numFmtId="3" fontId="3" fillId="4" borderId="56" xfId="0" applyNumberFormat="1" applyFont="1" applyFill="1" applyBorder="1" applyAlignment="1">
      <alignment horizontal="right" vertical="center"/>
    </xf>
    <xf numFmtId="166" fontId="3" fillId="4" borderId="57" xfId="22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horizontal="left" vertical="center" indent="2"/>
    </xf>
    <xf numFmtId="3" fontId="3" fillId="4" borderId="55" xfId="0" applyNumberFormat="1" applyFont="1" applyFill="1" applyBorder="1" applyAlignment="1">
      <alignment vertical="center"/>
    </xf>
    <xf numFmtId="3" fontId="3" fillId="4" borderId="57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166" fontId="3" fillId="4" borderId="4" xfId="22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wrapText="1"/>
    </xf>
    <xf numFmtId="3" fontId="6" fillId="4" borderId="2" xfId="0" applyNumberFormat="1" applyFont="1" applyFill="1" applyBorder="1" applyAlignment="1">
      <alignment wrapText="1"/>
    </xf>
    <xf numFmtId="166" fontId="6" fillId="4" borderId="29" xfId="22" applyNumberFormat="1" applyFont="1" applyFill="1" applyBorder="1" applyAlignment="1">
      <alignment vertical="center" wrapText="1"/>
    </xf>
    <xf numFmtId="166" fontId="6" fillId="4" borderId="4" xfId="22" applyNumberFormat="1" applyFont="1" applyFill="1" applyBorder="1" applyAlignment="1">
      <alignment vertical="center" wrapText="1"/>
    </xf>
    <xf numFmtId="3" fontId="6" fillId="6" borderId="8" xfId="0" applyNumberFormat="1" applyFont="1" applyFill="1" applyBorder="1" applyAlignment="1">
      <alignment/>
    </xf>
    <xf numFmtId="3" fontId="6" fillId="6" borderId="9" xfId="0" applyNumberFormat="1" applyFont="1" applyFill="1" applyBorder="1" applyAlignment="1">
      <alignment/>
    </xf>
    <xf numFmtId="166" fontId="6" fillId="6" borderId="19" xfId="22" applyNumberFormat="1" applyFont="1" applyFill="1" applyBorder="1" applyAlignment="1">
      <alignment vertical="center" wrapText="1"/>
    </xf>
    <xf numFmtId="166" fontId="6" fillId="6" borderId="10" xfId="22" applyNumberFormat="1" applyFont="1" applyFill="1" applyBorder="1" applyAlignment="1">
      <alignment vertical="center"/>
    </xf>
    <xf numFmtId="3" fontId="6" fillId="6" borderId="16" xfId="22" applyNumberFormat="1" applyFont="1" applyFill="1" applyBorder="1" applyAlignment="1">
      <alignment vertical="center"/>
    </xf>
    <xf numFmtId="3" fontId="6" fillId="6" borderId="9" xfId="22" applyNumberFormat="1" applyFont="1" applyFill="1" applyBorder="1" applyAlignment="1">
      <alignment vertical="center"/>
    </xf>
    <xf numFmtId="3" fontId="6" fillId="6" borderId="16" xfId="0" applyNumberFormat="1" applyFont="1" applyFill="1" applyBorder="1" applyAlignment="1">
      <alignment/>
    </xf>
    <xf numFmtId="1" fontId="6" fillId="6" borderId="9" xfId="22" applyNumberFormat="1" applyFont="1" applyFill="1" applyBorder="1" applyAlignment="1">
      <alignment vertical="center"/>
    </xf>
    <xf numFmtId="3" fontId="6" fillId="4" borderId="53" xfId="0" applyNumberFormat="1" applyFont="1" applyFill="1" applyBorder="1" applyAlignment="1">
      <alignment/>
    </xf>
    <xf numFmtId="3" fontId="6" fillId="4" borderId="65" xfId="0" applyNumberFormat="1" applyFont="1" applyFill="1" applyBorder="1" applyAlignment="1">
      <alignment/>
    </xf>
    <xf numFmtId="166" fontId="6" fillId="4" borderId="57" xfId="22" applyNumberFormat="1" applyFont="1" applyFill="1" applyBorder="1" applyAlignment="1">
      <alignment vertical="center"/>
    </xf>
    <xf numFmtId="166" fontId="6" fillId="6" borderId="55" xfId="22" applyNumberFormat="1" applyFont="1" applyFill="1" applyBorder="1" applyAlignment="1">
      <alignment vertical="center"/>
    </xf>
    <xf numFmtId="166" fontId="6" fillId="4" borderId="55" xfId="22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166" fontId="7" fillId="4" borderId="10" xfId="0" applyNumberFormat="1" applyFont="1" applyFill="1" applyBorder="1" applyAlignment="1">
      <alignment/>
    </xf>
    <xf numFmtId="166" fontId="7" fillId="4" borderId="10" xfId="22" applyNumberFormat="1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4" borderId="65" xfId="0" applyFont="1" applyFill="1" applyBorder="1" applyAlignment="1">
      <alignment/>
    </xf>
    <xf numFmtId="166" fontId="7" fillId="4" borderId="55" xfId="22" applyNumberFormat="1" applyFont="1" applyFill="1" applyBorder="1" applyAlignment="1">
      <alignment/>
    </xf>
    <xf numFmtId="3" fontId="7" fillId="4" borderId="65" xfId="0" applyNumberFormat="1" applyFont="1" applyFill="1" applyBorder="1" applyAlignment="1">
      <alignment/>
    </xf>
    <xf numFmtId="0" fontId="12" fillId="0" borderId="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3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3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1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7.57421875" style="0" bestFit="1" customWidth="1"/>
    <col min="2" max="2" width="16.8515625" style="0" customWidth="1"/>
    <col min="3" max="3" width="33.421875" style="0" bestFit="1" customWidth="1"/>
    <col min="4" max="4" width="11.140625" style="0" customWidth="1"/>
    <col min="5" max="5" width="14.28125" style="0" customWidth="1"/>
    <col min="6" max="6" width="7.28125" style="0" bestFit="1" customWidth="1"/>
    <col min="7" max="7" width="18.57421875" style="0" customWidth="1"/>
    <col min="8" max="8" width="6.7109375" style="0" customWidth="1"/>
    <col min="9" max="9" width="7.28125" style="0" customWidth="1"/>
    <col min="10" max="10" width="6.8515625" style="0" customWidth="1"/>
    <col min="11" max="11" width="7.00390625" style="0" customWidth="1"/>
  </cols>
  <sheetData>
    <row r="1" spans="1:8" ht="15.75">
      <c r="A1" s="505" t="s">
        <v>0</v>
      </c>
      <c r="B1" s="505"/>
      <c r="C1" s="505"/>
      <c r="D1" s="505"/>
      <c r="E1" s="505"/>
      <c r="F1" s="505"/>
      <c r="G1" s="505"/>
      <c r="H1" s="344"/>
    </row>
    <row r="2" spans="1:8" ht="15.75">
      <c r="A2" s="505" t="s">
        <v>166</v>
      </c>
      <c r="B2" s="506"/>
      <c r="C2" s="506"/>
      <c r="D2" s="506"/>
      <c r="E2" s="506"/>
      <c r="F2" s="506"/>
      <c r="G2" s="506"/>
      <c r="H2" s="343"/>
    </row>
    <row r="3" spans="1:8" ht="18">
      <c r="A3" s="507" t="s">
        <v>1</v>
      </c>
      <c r="B3" s="507"/>
      <c r="C3" s="507"/>
      <c r="D3" s="507"/>
      <c r="E3" s="507"/>
      <c r="F3" s="507"/>
      <c r="G3" s="507"/>
      <c r="H3" s="342"/>
    </row>
    <row r="4" spans="1:8" ht="18.75" customHeight="1">
      <c r="A4" s="365" t="s">
        <v>593</v>
      </c>
      <c r="B4" s="342"/>
      <c r="C4" s="342"/>
      <c r="D4" s="342"/>
      <c r="E4" s="342"/>
      <c r="F4" s="342"/>
      <c r="G4" s="342"/>
      <c r="H4" s="342"/>
    </row>
    <row r="5" spans="1:9" ht="12.75" customHeight="1">
      <c r="A5" s="372" t="s">
        <v>2</v>
      </c>
      <c r="B5" s="489" t="s">
        <v>170</v>
      </c>
      <c r="C5" s="489"/>
      <c r="D5" s="371" t="s">
        <v>544</v>
      </c>
      <c r="E5" s="371" t="s">
        <v>594</v>
      </c>
      <c r="F5" s="371" t="s">
        <v>3</v>
      </c>
      <c r="G5" s="373" t="s">
        <v>584</v>
      </c>
      <c r="H5" s="366"/>
      <c r="I5" s="364"/>
    </row>
    <row r="6" spans="1:9" s="3" customFormat="1" ht="14.25">
      <c r="A6" s="374" t="s">
        <v>583</v>
      </c>
      <c r="B6" s="369"/>
      <c r="C6" s="369"/>
      <c r="D6" s="375"/>
      <c r="E6" s="375"/>
      <c r="F6" s="375"/>
      <c r="G6" s="376"/>
      <c r="H6" s="368"/>
      <c r="I6" s="367"/>
    </row>
    <row r="7" spans="1:9" ht="14.25">
      <c r="A7" s="377" t="s">
        <v>535</v>
      </c>
      <c r="B7" s="378" t="s">
        <v>172</v>
      </c>
      <c r="C7" s="378" t="s">
        <v>30</v>
      </c>
      <c r="D7" s="379">
        <v>38</v>
      </c>
      <c r="E7" s="379">
        <v>2</v>
      </c>
      <c r="F7" s="379">
        <f>SUM(D7:E7)</f>
        <v>40</v>
      </c>
      <c r="G7" s="380">
        <f aca="true" t="shared" si="0" ref="G7:G38">F7/$F$74</f>
        <v>0.008703220191470844</v>
      </c>
      <c r="H7" s="364"/>
      <c r="I7" s="364"/>
    </row>
    <row r="8" spans="1:9" ht="14.25">
      <c r="A8" s="377" t="s">
        <v>535</v>
      </c>
      <c r="B8" s="378" t="s">
        <v>173</v>
      </c>
      <c r="C8" s="378" t="s">
        <v>31</v>
      </c>
      <c r="D8" s="379">
        <v>139</v>
      </c>
      <c r="E8" s="379">
        <v>5</v>
      </c>
      <c r="F8" s="379">
        <f aca="true" t="shared" si="1" ref="F8:F71">SUM(D8:E8)</f>
        <v>144</v>
      </c>
      <c r="G8" s="380">
        <f t="shared" si="0"/>
        <v>0.031331592689295036</v>
      </c>
      <c r="H8" s="364"/>
      <c r="I8" s="364"/>
    </row>
    <row r="9" spans="1:9" ht="14.25">
      <c r="A9" s="377" t="s">
        <v>535</v>
      </c>
      <c r="B9" s="378" t="s">
        <v>174</v>
      </c>
      <c r="C9" s="378" t="s">
        <v>31</v>
      </c>
      <c r="D9" s="379">
        <v>4</v>
      </c>
      <c r="E9" s="379"/>
      <c r="F9" s="379">
        <f t="shared" si="1"/>
        <v>4</v>
      </c>
      <c r="G9" s="380">
        <f t="shared" si="0"/>
        <v>0.0008703220191470844</v>
      </c>
      <c r="H9" s="364"/>
      <c r="I9" s="364"/>
    </row>
    <row r="10" spans="1:9" ht="14.25">
      <c r="A10" s="377" t="s">
        <v>535</v>
      </c>
      <c r="B10" s="381" t="s">
        <v>537</v>
      </c>
      <c r="C10" s="381" t="s">
        <v>538</v>
      </c>
      <c r="D10" s="382"/>
      <c r="E10" s="379">
        <v>1</v>
      </c>
      <c r="F10" s="379">
        <f t="shared" si="1"/>
        <v>1</v>
      </c>
      <c r="G10" s="380">
        <f t="shared" si="0"/>
        <v>0.0002175805047867711</v>
      </c>
      <c r="H10" s="364"/>
      <c r="I10" s="364"/>
    </row>
    <row r="11" spans="1:9" ht="14.25">
      <c r="A11" s="377" t="s">
        <v>535</v>
      </c>
      <c r="B11" s="378" t="s">
        <v>175</v>
      </c>
      <c r="C11" s="378" t="s">
        <v>5</v>
      </c>
      <c r="D11" s="379">
        <v>10</v>
      </c>
      <c r="E11" s="379"/>
      <c r="F11" s="379">
        <f t="shared" si="1"/>
        <v>10</v>
      </c>
      <c r="G11" s="380">
        <f t="shared" si="0"/>
        <v>0.002175805047867711</v>
      </c>
      <c r="H11" s="364"/>
      <c r="I11" s="364"/>
    </row>
    <row r="12" spans="1:9" ht="14.25">
      <c r="A12" s="377" t="s">
        <v>535</v>
      </c>
      <c r="B12" s="378" t="s">
        <v>176</v>
      </c>
      <c r="C12" s="378" t="s">
        <v>5</v>
      </c>
      <c r="D12" s="379">
        <v>59</v>
      </c>
      <c r="E12" s="379"/>
      <c r="F12" s="379">
        <f t="shared" si="1"/>
        <v>59</v>
      </c>
      <c r="G12" s="380">
        <f t="shared" si="0"/>
        <v>0.012837249782419496</v>
      </c>
      <c r="H12" s="364"/>
      <c r="I12" s="364"/>
    </row>
    <row r="13" spans="1:9" ht="14.25">
      <c r="A13" s="377" t="s">
        <v>535</v>
      </c>
      <c r="B13" s="378" t="s">
        <v>177</v>
      </c>
      <c r="C13" s="378" t="s">
        <v>178</v>
      </c>
      <c r="D13" s="379">
        <v>46</v>
      </c>
      <c r="E13" s="379"/>
      <c r="F13" s="379">
        <f t="shared" si="1"/>
        <v>46</v>
      </c>
      <c r="G13" s="380">
        <f t="shared" si="0"/>
        <v>0.010008703220191472</v>
      </c>
      <c r="H13" s="364"/>
      <c r="I13" s="364"/>
    </row>
    <row r="14" spans="1:9" ht="14.25">
      <c r="A14" s="377" t="s">
        <v>535</v>
      </c>
      <c r="B14" s="378" t="s">
        <v>179</v>
      </c>
      <c r="C14" s="378" t="s">
        <v>180</v>
      </c>
      <c r="D14" s="379">
        <v>69</v>
      </c>
      <c r="E14" s="379"/>
      <c r="F14" s="379">
        <f t="shared" si="1"/>
        <v>69</v>
      </c>
      <c r="G14" s="380">
        <f t="shared" si="0"/>
        <v>0.015013054830287207</v>
      </c>
      <c r="H14" s="364"/>
      <c r="I14" s="364"/>
    </row>
    <row r="15" spans="1:9" ht="14.25">
      <c r="A15" s="377" t="s">
        <v>535</v>
      </c>
      <c r="B15" s="392" t="s">
        <v>181</v>
      </c>
      <c r="C15" s="392" t="s">
        <v>182</v>
      </c>
      <c r="D15" s="379">
        <v>143</v>
      </c>
      <c r="E15" s="379">
        <v>2</v>
      </c>
      <c r="F15" s="379">
        <f t="shared" si="1"/>
        <v>145</v>
      </c>
      <c r="G15" s="380">
        <f t="shared" si="0"/>
        <v>0.03154917319408181</v>
      </c>
      <c r="H15" s="364"/>
      <c r="I15" s="364"/>
    </row>
    <row r="16" spans="1:9" ht="14.25">
      <c r="A16" s="377" t="s">
        <v>535</v>
      </c>
      <c r="B16" s="392" t="s">
        <v>202</v>
      </c>
      <c r="C16" s="392" t="s">
        <v>203</v>
      </c>
      <c r="D16" s="379">
        <v>5</v>
      </c>
      <c r="E16" s="379"/>
      <c r="F16" s="379">
        <f>SUM(D16:E16)</f>
        <v>5</v>
      </c>
      <c r="G16" s="380">
        <f t="shared" si="0"/>
        <v>0.0010879025239338555</v>
      </c>
      <c r="H16" s="364"/>
      <c r="I16" s="364"/>
    </row>
    <row r="17" spans="1:9" ht="14.25">
      <c r="A17" s="377" t="s">
        <v>535</v>
      </c>
      <c r="B17" s="392" t="s">
        <v>204</v>
      </c>
      <c r="C17" s="392" t="s">
        <v>203</v>
      </c>
      <c r="D17" s="379">
        <v>1</v>
      </c>
      <c r="E17" s="379"/>
      <c r="F17" s="379">
        <f>SUM(D17:E17)</f>
        <v>1</v>
      </c>
      <c r="G17" s="380">
        <f t="shared" si="0"/>
        <v>0.0002175805047867711</v>
      </c>
      <c r="H17" s="364"/>
      <c r="I17" s="364"/>
    </row>
    <row r="18" spans="1:9" ht="14.25">
      <c r="A18" s="377" t="s">
        <v>535</v>
      </c>
      <c r="B18" s="392" t="s">
        <v>216</v>
      </c>
      <c r="C18" s="392" t="s">
        <v>217</v>
      </c>
      <c r="D18" s="379">
        <v>10</v>
      </c>
      <c r="E18" s="379"/>
      <c r="F18" s="379">
        <f>SUM(D18:E18)</f>
        <v>10</v>
      </c>
      <c r="G18" s="380">
        <f t="shared" si="0"/>
        <v>0.002175805047867711</v>
      </c>
      <c r="H18" s="364"/>
      <c r="I18" s="364"/>
    </row>
    <row r="19" spans="1:9" ht="14.25">
      <c r="A19" s="377" t="s">
        <v>535</v>
      </c>
      <c r="B19" s="392" t="s">
        <v>218</v>
      </c>
      <c r="C19" s="392" t="s">
        <v>217</v>
      </c>
      <c r="D19" s="379">
        <v>1</v>
      </c>
      <c r="E19" s="379"/>
      <c r="F19" s="379">
        <f>SUM(D19:E19)</f>
        <v>1</v>
      </c>
      <c r="G19" s="380">
        <f t="shared" si="0"/>
        <v>0.0002175805047867711</v>
      </c>
      <c r="H19" s="364"/>
      <c r="I19" s="364"/>
    </row>
    <row r="20" spans="1:9" ht="14.25">
      <c r="A20" s="377" t="s">
        <v>535</v>
      </c>
      <c r="B20" s="392" t="s">
        <v>219</v>
      </c>
      <c r="C20" s="392" t="s">
        <v>217</v>
      </c>
      <c r="D20" s="379">
        <v>5</v>
      </c>
      <c r="E20" s="379"/>
      <c r="F20" s="379">
        <f>SUM(D20:E20)</f>
        <v>5</v>
      </c>
      <c r="G20" s="380">
        <f t="shared" si="0"/>
        <v>0.0010879025239338555</v>
      </c>
      <c r="H20" s="364"/>
      <c r="I20" s="364"/>
    </row>
    <row r="21" spans="1:9" ht="14.25">
      <c r="A21" s="377" t="s">
        <v>535</v>
      </c>
      <c r="B21" s="378" t="s">
        <v>183</v>
      </c>
      <c r="C21" s="378" t="s">
        <v>547</v>
      </c>
      <c r="D21" s="379">
        <v>14</v>
      </c>
      <c r="E21" s="379"/>
      <c r="F21" s="379">
        <f t="shared" si="1"/>
        <v>14</v>
      </c>
      <c r="G21" s="380">
        <f t="shared" si="0"/>
        <v>0.0030461270670147957</v>
      </c>
      <c r="H21" s="364"/>
      <c r="I21" s="364"/>
    </row>
    <row r="22" spans="1:9" ht="14.25">
      <c r="A22" s="377" t="s">
        <v>535</v>
      </c>
      <c r="B22" s="378" t="s">
        <v>188</v>
      </c>
      <c r="C22" s="378" t="s">
        <v>32</v>
      </c>
      <c r="D22" s="379">
        <v>38</v>
      </c>
      <c r="E22" s="379">
        <v>4</v>
      </c>
      <c r="F22" s="379">
        <f t="shared" si="1"/>
        <v>42</v>
      </c>
      <c r="G22" s="380">
        <f t="shared" si="0"/>
        <v>0.009138381201044387</v>
      </c>
      <c r="H22" s="364"/>
      <c r="I22" s="364"/>
    </row>
    <row r="23" spans="1:9" ht="14.25">
      <c r="A23" s="377" t="s">
        <v>535</v>
      </c>
      <c r="B23" s="378" t="s">
        <v>189</v>
      </c>
      <c r="C23" s="378" t="s">
        <v>32</v>
      </c>
      <c r="D23" s="379">
        <v>3</v>
      </c>
      <c r="E23" s="379"/>
      <c r="F23" s="379">
        <f t="shared" si="1"/>
        <v>3</v>
      </c>
      <c r="G23" s="380">
        <f t="shared" si="0"/>
        <v>0.0006527415143603133</v>
      </c>
      <c r="H23" s="364"/>
      <c r="I23" s="364"/>
    </row>
    <row r="24" spans="1:9" ht="14.25">
      <c r="A24" s="377" t="s">
        <v>535</v>
      </c>
      <c r="B24" s="378" t="s">
        <v>190</v>
      </c>
      <c r="C24" s="378" t="s">
        <v>33</v>
      </c>
      <c r="D24" s="379">
        <v>1</v>
      </c>
      <c r="E24" s="379">
        <v>1</v>
      </c>
      <c r="F24" s="379">
        <f t="shared" si="1"/>
        <v>2</v>
      </c>
      <c r="G24" s="380">
        <f t="shared" si="0"/>
        <v>0.0004351610095735422</v>
      </c>
      <c r="H24" s="364"/>
      <c r="I24" s="364"/>
    </row>
    <row r="25" spans="1:9" ht="14.25">
      <c r="A25" s="377" t="s">
        <v>535</v>
      </c>
      <c r="B25" s="378" t="s">
        <v>191</v>
      </c>
      <c r="C25" s="378" t="s">
        <v>34</v>
      </c>
      <c r="D25" s="379">
        <v>316</v>
      </c>
      <c r="E25" s="382">
        <v>9</v>
      </c>
      <c r="F25" s="379">
        <f t="shared" si="1"/>
        <v>325</v>
      </c>
      <c r="G25" s="380">
        <f t="shared" si="0"/>
        <v>0.0707136640557006</v>
      </c>
      <c r="H25" s="364"/>
      <c r="I25" s="364"/>
    </row>
    <row r="26" spans="1:9" ht="14.25">
      <c r="A26" s="377" t="s">
        <v>535</v>
      </c>
      <c r="B26" s="378" t="s">
        <v>196</v>
      </c>
      <c r="C26" s="378" t="s">
        <v>35</v>
      </c>
      <c r="D26" s="379">
        <v>17</v>
      </c>
      <c r="E26" s="382">
        <v>2</v>
      </c>
      <c r="F26" s="379">
        <f t="shared" si="1"/>
        <v>19</v>
      </c>
      <c r="G26" s="380">
        <f t="shared" si="0"/>
        <v>0.004134029590948651</v>
      </c>
      <c r="H26" s="364"/>
      <c r="I26" s="364"/>
    </row>
    <row r="27" spans="1:9" ht="14.25">
      <c r="A27" s="377" t="s">
        <v>535</v>
      </c>
      <c r="B27" s="378" t="s">
        <v>197</v>
      </c>
      <c r="C27" s="378" t="s">
        <v>36</v>
      </c>
      <c r="D27" s="379">
        <v>29</v>
      </c>
      <c r="E27" s="379"/>
      <c r="F27" s="379">
        <f t="shared" si="1"/>
        <v>29</v>
      </c>
      <c r="G27" s="380">
        <f t="shared" si="0"/>
        <v>0.006309834638816362</v>
      </c>
      <c r="H27" s="364"/>
      <c r="I27" s="364"/>
    </row>
    <row r="28" spans="1:9" ht="14.25">
      <c r="A28" s="377" t="s">
        <v>535</v>
      </c>
      <c r="B28" s="378" t="s">
        <v>198</v>
      </c>
      <c r="C28" s="378" t="s">
        <v>37</v>
      </c>
      <c r="D28" s="379">
        <v>124</v>
      </c>
      <c r="E28" s="382">
        <v>5</v>
      </c>
      <c r="F28" s="379">
        <f t="shared" si="1"/>
        <v>129</v>
      </c>
      <c r="G28" s="380">
        <f t="shared" si="0"/>
        <v>0.028067885117493474</v>
      </c>
      <c r="H28" s="364"/>
      <c r="I28" s="364"/>
    </row>
    <row r="29" spans="1:9" ht="14.25">
      <c r="A29" s="377" t="s">
        <v>535</v>
      </c>
      <c r="B29" s="378" t="s">
        <v>199</v>
      </c>
      <c r="C29" s="378" t="s">
        <v>37</v>
      </c>
      <c r="D29" s="379">
        <v>1</v>
      </c>
      <c r="E29" s="379"/>
      <c r="F29" s="379">
        <f t="shared" si="1"/>
        <v>1</v>
      </c>
      <c r="G29" s="380">
        <f t="shared" si="0"/>
        <v>0.0002175805047867711</v>
      </c>
      <c r="H29" s="364"/>
      <c r="I29" s="364"/>
    </row>
    <row r="30" spans="1:9" ht="14.25">
      <c r="A30" s="377" t="s">
        <v>535</v>
      </c>
      <c r="B30" s="378" t="s">
        <v>200</v>
      </c>
      <c r="C30" s="378" t="s">
        <v>201</v>
      </c>
      <c r="D30" s="379">
        <v>1</v>
      </c>
      <c r="E30" s="379"/>
      <c r="F30" s="379">
        <f t="shared" si="1"/>
        <v>1</v>
      </c>
      <c r="G30" s="380">
        <f t="shared" si="0"/>
        <v>0.0002175805047867711</v>
      </c>
      <c r="H30" s="364"/>
      <c r="I30" s="364"/>
    </row>
    <row r="31" spans="1:9" ht="14.25">
      <c r="A31" s="377" t="s">
        <v>535</v>
      </c>
      <c r="B31" s="378" t="s">
        <v>205</v>
      </c>
      <c r="C31" s="378" t="s">
        <v>38</v>
      </c>
      <c r="D31" s="379">
        <v>3</v>
      </c>
      <c r="E31" s="379">
        <v>1</v>
      </c>
      <c r="F31" s="379">
        <f t="shared" si="1"/>
        <v>4</v>
      </c>
      <c r="G31" s="380">
        <f t="shared" si="0"/>
        <v>0.0008703220191470844</v>
      </c>
      <c r="H31" s="364"/>
      <c r="I31" s="364"/>
    </row>
    <row r="32" spans="1:9" ht="14.25">
      <c r="A32" s="377" t="s">
        <v>535</v>
      </c>
      <c r="B32" s="378" t="s">
        <v>241</v>
      </c>
      <c r="C32" s="378" t="s">
        <v>41</v>
      </c>
      <c r="D32" s="379">
        <v>70</v>
      </c>
      <c r="E32" s="379">
        <v>6</v>
      </c>
      <c r="F32" s="379">
        <f t="shared" si="1"/>
        <v>76</v>
      </c>
      <c r="G32" s="380">
        <f t="shared" si="0"/>
        <v>0.016536118363794605</v>
      </c>
      <c r="H32" s="364"/>
      <c r="I32" s="364"/>
    </row>
    <row r="33" spans="1:9" ht="14.25">
      <c r="A33" s="377" t="s">
        <v>535</v>
      </c>
      <c r="B33" s="378" t="s">
        <v>242</v>
      </c>
      <c r="C33" s="378" t="s">
        <v>243</v>
      </c>
      <c r="D33" s="379">
        <v>1</v>
      </c>
      <c r="E33" s="379"/>
      <c r="F33" s="379">
        <f t="shared" si="1"/>
        <v>1</v>
      </c>
      <c r="G33" s="380">
        <f t="shared" si="0"/>
        <v>0.0002175805047867711</v>
      </c>
      <c r="H33" s="364"/>
      <c r="I33" s="364"/>
    </row>
    <row r="34" spans="1:9" ht="14.25">
      <c r="A34" s="377" t="s">
        <v>535</v>
      </c>
      <c r="B34" s="378" t="s">
        <v>244</v>
      </c>
      <c r="C34" s="378" t="s">
        <v>245</v>
      </c>
      <c r="D34" s="379">
        <v>30</v>
      </c>
      <c r="E34" s="379"/>
      <c r="F34" s="379">
        <f t="shared" si="1"/>
        <v>30</v>
      </c>
      <c r="G34" s="380">
        <f t="shared" si="0"/>
        <v>0.006527415143603133</v>
      </c>
      <c r="H34" s="364"/>
      <c r="I34" s="364"/>
    </row>
    <row r="35" spans="1:9" ht="14.25">
      <c r="A35" s="377" t="s">
        <v>535</v>
      </c>
      <c r="B35" s="378" t="s">
        <v>246</v>
      </c>
      <c r="C35" s="378" t="s">
        <v>245</v>
      </c>
      <c r="D35" s="379">
        <v>7</v>
      </c>
      <c r="E35" s="379"/>
      <c r="F35" s="379">
        <f t="shared" si="1"/>
        <v>7</v>
      </c>
      <c r="G35" s="380">
        <f t="shared" si="0"/>
        <v>0.0015230635335073978</v>
      </c>
      <c r="H35" s="364"/>
      <c r="I35" s="364"/>
    </row>
    <row r="36" spans="1:9" ht="14.25">
      <c r="A36" s="377" t="s">
        <v>535</v>
      </c>
      <c r="B36" s="378" t="s">
        <v>247</v>
      </c>
      <c r="C36" s="378" t="s">
        <v>245</v>
      </c>
      <c r="D36" s="379">
        <v>1</v>
      </c>
      <c r="E36" s="379"/>
      <c r="F36" s="379">
        <f t="shared" si="1"/>
        <v>1</v>
      </c>
      <c r="G36" s="380">
        <f t="shared" si="0"/>
        <v>0.0002175805047867711</v>
      </c>
      <c r="H36" s="364"/>
      <c r="I36" s="364"/>
    </row>
    <row r="37" spans="1:9" ht="14.25">
      <c r="A37" s="377" t="s">
        <v>535</v>
      </c>
      <c r="B37" s="378" t="s">
        <v>248</v>
      </c>
      <c r="C37" s="378" t="s">
        <v>249</v>
      </c>
      <c r="D37" s="379">
        <v>7</v>
      </c>
      <c r="E37" s="379"/>
      <c r="F37" s="379">
        <f t="shared" si="1"/>
        <v>7</v>
      </c>
      <c r="G37" s="380">
        <f t="shared" si="0"/>
        <v>0.0015230635335073978</v>
      </c>
      <c r="H37" s="364"/>
      <c r="I37" s="364"/>
    </row>
    <row r="38" spans="1:9" ht="14.25">
      <c r="A38" s="377" t="s">
        <v>535</v>
      </c>
      <c r="B38" s="378" t="s">
        <v>250</v>
      </c>
      <c r="C38" s="378" t="s">
        <v>251</v>
      </c>
      <c r="D38" s="379">
        <v>43</v>
      </c>
      <c r="E38" s="379">
        <v>1</v>
      </c>
      <c r="F38" s="379">
        <f t="shared" si="1"/>
        <v>44</v>
      </c>
      <c r="G38" s="380">
        <f t="shared" si="0"/>
        <v>0.009573542210617928</v>
      </c>
      <c r="H38" s="364"/>
      <c r="I38" s="364"/>
    </row>
    <row r="39" spans="1:9" ht="14.25">
      <c r="A39" s="377" t="s">
        <v>535</v>
      </c>
      <c r="B39" s="378" t="s">
        <v>252</v>
      </c>
      <c r="C39" s="378" t="s">
        <v>253</v>
      </c>
      <c r="D39" s="379">
        <v>63</v>
      </c>
      <c r="E39" s="379">
        <v>1</v>
      </c>
      <c r="F39" s="379">
        <f t="shared" si="1"/>
        <v>64</v>
      </c>
      <c r="G39" s="380">
        <f aca="true" t="shared" si="2" ref="G39:G70">F39/$F$74</f>
        <v>0.01392515230635335</v>
      </c>
      <c r="H39" s="364"/>
      <c r="I39" s="364"/>
    </row>
    <row r="40" spans="1:9" ht="14.25">
      <c r="A40" s="377" t="s">
        <v>535</v>
      </c>
      <c r="B40" s="378" t="s">
        <v>254</v>
      </c>
      <c r="C40" s="378" t="s">
        <v>157</v>
      </c>
      <c r="D40" s="379">
        <v>4</v>
      </c>
      <c r="E40" s="379"/>
      <c r="F40" s="379">
        <f t="shared" si="1"/>
        <v>4</v>
      </c>
      <c r="G40" s="380">
        <f t="shared" si="2"/>
        <v>0.0008703220191470844</v>
      </c>
      <c r="H40" s="364"/>
      <c r="I40" s="364"/>
    </row>
    <row r="41" spans="1:9" ht="14.25">
      <c r="A41" s="377" t="s">
        <v>535</v>
      </c>
      <c r="B41" s="378" t="s">
        <v>255</v>
      </c>
      <c r="C41" s="378" t="s">
        <v>157</v>
      </c>
      <c r="D41" s="379">
        <v>1</v>
      </c>
      <c r="E41" s="379"/>
      <c r="F41" s="379">
        <f t="shared" si="1"/>
        <v>1</v>
      </c>
      <c r="G41" s="380">
        <f t="shared" si="2"/>
        <v>0.0002175805047867711</v>
      </c>
      <c r="H41" s="364"/>
      <c r="I41" s="364"/>
    </row>
    <row r="42" spans="1:9" ht="14.25">
      <c r="A42" s="377" t="s">
        <v>535</v>
      </c>
      <c r="B42" s="378" t="s">
        <v>257</v>
      </c>
      <c r="C42" s="378" t="s">
        <v>45</v>
      </c>
      <c r="D42" s="379">
        <v>46</v>
      </c>
      <c r="E42" s="379">
        <v>3</v>
      </c>
      <c r="F42" s="379">
        <f t="shared" si="1"/>
        <v>49</v>
      </c>
      <c r="G42" s="380">
        <f t="shared" si="2"/>
        <v>0.010661444734551785</v>
      </c>
      <c r="H42" s="364"/>
      <c r="I42" s="364"/>
    </row>
    <row r="43" spans="1:9" ht="14.25">
      <c r="A43" s="377" t="s">
        <v>535</v>
      </c>
      <c r="B43" s="378" t="s">
        <v>258</v>
      </c>
      <c r="C43" s="378" t="s">
        <v>45</v>
      </c>
      <c r="D43" s="379">
        <v>3</v>
      </c>
      <c r="E43" s="379"/>
      <c r="F43" s="379">
        <f t="shared" si="1"/>
        <v>3</v>
      </c>
      <c r="G43" s="380">
        <f t="shared" si="2"/>
        <v>0.0006527415143603133</v>
      </c>
      <c r="H43" s="364"/>
      <c r="I43" s="364"/>
    </row>
    <row r="44" spans="1:9" ht="14.25">
      <c r="A44" s="377" t="s">
        <v>535</v>
      </c>
      <c r="B44" s="378" t="s">
        <v>259</v>
      </c>
      <c r="C44" s="378" t="s">
        <v>47</v>
      </c>
      <c r="D44" s="379">
        <v>41</v>
      </c>
      <c r="E44" s="379"/>
      <c r="F44" s="379">
        <f t="shared" si="1"/>
        <v>41</v>
      </c>
      <c r="G44" s="380">
        <f t="shared" si="2"/>
        <v>0.008920800696257615</v>
      </c>
      <c r="H44" s="364"/>
      <c r="I44" s="364"/>
    </row>
    <row r="45" spans="1:9" ht="14.25">
      <c r="A45" s="377" t="s">
        <v>535</v>
      </c>
      <c r="B45" s="378" t="s">
        <v>260</v>
      </c>
      <c r="C45" s="378" t="s">
        <v>47</v>
      </c>
      <c r="D45" s="379">
        <v>2</v>
      </c>
      <c r="E45" s="379"/>
      <c r="F45" s="379">
        <f t="shared" si="1"/>
        <v>2</v>
      </c>
      <c r="G45" s="380">
        <f t="shared" si="2"/>
        <v>0.0004351610095735422</v>
      </c>
      <c r="H45" s="364"/>
      <c r="I45" s="364"/>
    </row>
    <row r="46" spans="1:9" ht="14.25">
      <c r="A46" s="377" t="s">
        <v>535</v>
      </c>
      <c r="B46" s="378" t="s">
        <v>261</v>
      </c>
      <c r="C46" s="378" t="s">
        <v>262</v>
      </c>
      <c r="D46" s="379">
        <v>6</v>
      </c>
      <c r="E46" s="379"/>
      <c r="F46" s="379">
        <f t="shared" si="1"/>
        <v>6</v>
      </c>
      <c r="G46" s="380">
        <f t="shared" si="2"/>
        <v>0.0013054830287206266</v>
      </c>
      <c r="H46" s="364"/>
      <c r="I46" s="364"/>
    </row>
    <row r="47" spans="1:9" ht="14.25">
      <c r="A47" s="377" t="s">
        <v>535</v>
      </c>
      <c r="B47" s="378" t="s">
        <v>263</v>
      </c>
      <c r="C47" s="378" t="s">
        <v>264</v>
      </c>
      <c r="D47" s="379">
        <v>129</v>
      </c>
      <c r="E47" s="379">
        <v>2</v>
      </c>
      <c r="F47" s="379">
        <f t="shared" si="1"/>
        <v>131</v>
      </c>
      <c r="G47" s="380">
        <f t="shared" si="2"/>
        <v>0.028503046127067014</v>
      </c>
      <c r="H47" s="364"/>
      <c r="I47" s="364"/>
    </row>
    <row r="48" spans="1:9" ht="14.25">
      <c r="A48" s="377" t="s">
        <v>535</v>
      </c>
      <c r="B48" s="378" t="s">
        <v>265</v>
      </c>
      <c r="C48" s="378" t="s">
        <v>264</v>
      </c>
      <c r="D48" s="379">
        <v>7</v>
      </c>
      <c r="E48" s="379"/>
      <c r="F48" s="379">
        <f t="shared" si="1"/>
        <v>7</v>
      </c>
      <c r="G48" s="380">
        <f t="shared" si="2"/>
        <v>0.0015230635335073978</v>
      </c>
      <c r="H48" s="364"/>
      <c r="I48" s="364"/>
    </row>
    <row r="49" spans="1:9" ht="14.25">
      <c r="A49" s="377" t="s">
        <v>535</v>
      </c>
      <c r="B49" s="378" t="s">
        <v>266</v>
      </c>
      <c r="C49" s="378" t="s">
        <v>267</v>
      </c>
      <c r="D49" s="379">
        <v>53</v>
      </c>
      <c r="E49" s="379">
        <v>3</v>
      </c>
      <c r="F49" s="379">
        <f t="shared" si="1"/>
        <v>56</v>
      </c>
      <c r="G49" s="380">
        <f t="shared" si="2"/>
        <v>0.012184508268059183</v>
      </c>
      <c r="H49" s="364"/>
      <c r="I49" s="364"/>
    </row>
    <row r="50" spans="1:9" ht="14.25">
      <c r="A50" s="377" t="s">
        <v>535</v>
      </c>
      <c r="B50" s="378" t="s">
        <v>268</v>
      </c>
      <c r="C50" s="378" t="s">
        <v>267</v>
      </c>
      <c r="D50" s="379">
        <v>5</v>
      </c>
      <c r="E50" s="379"/>
      <c r="F50" s="379">
        <f t="shared" si="1"/>
        <v>5</v>
      </c>
      <c r="G50" s="380">
        <f t="shared" si="2"/>
        <v>0.0010879025239338555</v>
      </c>
      <c r="H50" s="364"/>
      <c r="I50" s="364"/>
    </row>
    <row r="51" spans="1:9" ht="14.25">
      <c r="A51" s="377" t="s">
        <v>535</v>
      </c>
      <c r="B51" s="378" t="s">
        <v>269</v>
      </c>
      <c r="C51" s="378" t="s">
        <v>245</v>
      </c>
      <c r="D51" s="379">
        <v>3</v>
      </c>
      <c r="E51" s="379"/>
      <c r="F51" s="379">
        <f t="shared" si="1"/>
        <v>3</v>
      </c>
      <c r="G51" s="380">
        <f t="shared" si="2"/>
        <v>0.0006527415143603133</v>
      </c>
      <c r="H51" s="364"/>
      <c r="I51" s="364"/>
    </row>
    <row r="52" spans="1:9" ht="14.25">
      <c r="A52" s="377" t="s">
        <v>535</v>
      </c>
      <c r="B52" s="378" t="s">
        <v>270</v>
      </c>
      <c r="C52" s="378" t="s">
        <v>49</v>
      </c>
      <c r="D52" s="379">
        <v>10</v>
      </c>
      <c r="E52" s="379">
        <v>7</v>
      </c>
      <c r="F52" s="379">
        <f t="shared" si="1"/>
        <v>17</v>
      </c>
      <c r="G52" s="380">
        <f t="shared" si="2"/>
        <v>0.0036988685813751088</v>
      </c>
      <c r="H52" s="364"/>
      <c r="I52" s="364"/>
    </row>
    <row r="53" spans="1:9" ht="14.25">
      <c r="A53" s="377" t="s">
        <v>535</v>
      </c>
      <c r="B53" s="378" t="s">
        <v>271</v>
      </c>
      <c r="C53" s="378" t="s">
        <v>50</v>
      </c>
      <c r="D53" s="379">
        <v>1</v>
      </c>
      <c r="E53" s="379"/>
      <c r="F53" s="379">
        <f t="shared" si="1"/>
        <v>1</v>
      </c>
      <c r="G53" s="380">
        <f t="shared" si="2"/>
        <v>0.0002175805047867711</v>
      </c>
      <c r="H53" s="364"/>
      <c r="I53" s="364"/>
    </row>
    <row r="54" spans="1:9" ht="14.25">
      <c r="A54" s="377" t="s">
        <v>535</v>
      </c>
      <c r="B54" s="378" t="s">
        <v>272</v>
      </c>
      <c r="C54" s="378" t="s">
        <v>249</v>
      </c>
      <c r="D54" s="379">
        <v>1</v>
      </c>
      <c r="E54" s="379"/>
      <c r="F54" s="379">
        <f t="shared" si="1"/>
        <v>1</v>
      </c>
      <c r="G54" s="380">
        <f t="shared" si="2"/>
        <v>0.0002175805047867711</v>
      </c>
      <c r="H54" s="364"/>
      <c r="I54" s="364"/>
    </row>
    <row r="55" spans="1:9" ht="14.25">
      <c r="A55" s="377" t="s">
        <v>535</v>
      </c>
      <c r="B55" s="378" t="s">
        <v>273</v>
      </c>
      <c r="C55" s="378" t="s">
        <v>50</v>
      </c>
      <c r="D55" s="379">
        <v>13</v>
      </c>
      <c r="E55" s="379">
        <v>1</v>
      </c>
      <c r="F55" s="379">
        <f t="shared" si="1"/>
        <v>14</v>
      </c>
      <c r="G55" s="380">
        <f t="shared" si="2"/>
        <v>0.0030461270670147957</v>
      </c>
      <c r="H55" s="364"/>
      <c r="I55" s="364"/>
    </row>
    <row r="56" spans="1:9" ht="14.25">
      <c r="A56" s="377" t="s">
        <v>535</v>
      </c>
      <c r="B56" s="378" t="s">
        <v>274</v>
      </c>
      <c r="C56" s="378" t="s">
        <v>275</v>
      </c>
      <c r="D56" s="379">
        <v>33</v>
      </c>
      <c r="E56" s="379"/>
      <c r="F56" s="379">
        <f t="shared" si="1"/>
        <v>33</v>
      </c>
      <c r="G56" s="380">
        <f t="shared" si="2"/>
        <v>0.007180156657963447</v>
      </c>
      <c r="H56" s="364"/>
      <c r="I56" s="364"/>
    </row>
    <row r="57" spans="1:9" ht="14.25">
      <c r="A57" s="377" t="s">
        <v>535</v>
      </c>
      <c r="B57" s="378" t="s">
        <v>276</v>
      </c>
      <c r="C57" s="378" t="s">
        <v>277</v>
      </c>
      <c r="D57" s="379">
        <v>2</v>
      </c>
      <c r="E57" s="379"/>
      <c r="F57" s="379">
        <f t="shared" si="1"/>
        <v>2</v>
      </c>
      <c r="G57" s="380">
        <f t="shared" si="2"/>
        <v>0.0004351610095735422</v>
      </c>
      <c r="H57" s="364"/>
      <c r="I57" s="364"/>
    </row>
    <row r="58" spans="1:9" ht="14.25">
      <c r="A58" s="377" t="s">
        <v>535</v>
      </c>
      <c r="B58" s="378" t="s">
        <v>278</v>
      </c>
      <c r="C58" s="378" t="s">
        <v>51</v>
      </c>
      <c r="D58" s="379">
        <v>71</v>
      </c>
      <c r="E58" s="379">
        <v>5</v>
      </c>
      <c r="F58" s="379">
        <f t="shared" si="1"/>
        <v>76</v>
      </c>
      <c r="G58" s="380">
        <f t="shared" si="2"/>
        <v>0.016536118363794605</v>
      </c>
      <c r="H58" s="364"/>
      <c r="I58" s="364"/>
    </row>
    <row r="59" spans="1:9" ht="14.25">
      <c r="A59" s="377" t="s">
        <v>535</v>
      </c>
      <c r="B59" s="378" t="s">
        <v>279</v>
      </c>
      <c r="C59" s="378" t="s">
        <v>51</v>
      </c>
      <c r="D59" s="379">
        <v>1</v>
      </c>
      <c r="E59" s="379"/>
      <c r="F59" s="379">
        <f t="shared" si="1"/>
        <v>1</v>
      </c>
      <c r="G59" s="380">
        <f t="shared" si="2"/>
        <v>0.0002175805047867711</v>
      </c>
      <c r="H59" s="364"/>
      <c r="I59" s="364"/>
    </row>
    <row r="60" spans="1:9" ht="14.25">
      <c r="A60" s="377" t="s">
        <v>535</v>
      </c>
      <c r="B60" s="378" t="s">
        <v>280</v>
      </c>
      <c r="C60" s="378" t="s">
        <v>52</v>
      </c>
      <c r="D60" s="379">
        <v>245</v>
      </c>
      <c r="E60" s="379">
        <v>15</v>
      </c>
      <c r="F60" s="379">
        <f t="shared" si="1"/>
        <v>260</v>
      </c>
      <c r="G60" s="380">
        <f t="shared" si="2"/>
        <v>0.05657093124456049</v>
      </c>
      <c r="H60" s="364"/>
      <c r="I60" s="364"/>
    </row>
    <row r="61" spans="1:9" ht="14.25">
      <c r="A61" s="377" t="s">
        <v>535</v>
      </c>
      <c r="B61" s="378" t="s">
        <v>281</v>
      </c>
      <c r="C61" s="378" t="s">
        <v>52</v>
      </c>
      <c r="D61" s="379">
        <v>3</v>
      </c>
      <c r="E61" s="379"/>
      <c r="F61" s="379">
        <f t="shared" si="1"/>
        <v>3</v>
      </c>
      <c r="G61" s="380">
        <f t="shared" si="2"/>
        <v>0.0006527415143603133</v>
      </c>
      <c r="H61" s="364"/>
      <c r="I61" s="364"/>
    </row>
    <row r="62" spans="1:9" ht="14.25">
      <c r="A62" s="377" t="s">
        <v>535</v>
      </c>
      <c r="B62" s="378" t="s">
        <v>282</v>
      </c>
      <c r="C62" s="378" t="s">
        <v>53</v>
      </c>
      <c r="D62" s="379">
        <v>7</v>
      </c>
      <c r="E62" s="379">
        <v>4</v>
      </c>
      <c r="F62" s="379">
        <f t="shared" si="1"/>
        <v>11</v>
      </c>
      <c r="G62" s="380">
        <f t="shared" si="2"/>
        <v>0.002393385552654482</v>
      </c>
      <c r="H62" s="364"/>
      <c r="I62" s="364"/>
    </row>
    <row r="63" spans="1:9" ht="14.25">
      <c r="A63" s="377" t="s">
        <v>535</v>
      </c>
      <c r="B63" s="378" t="s">
        <v>283</v>
      </c>
      <c r="C63" s="378" t="s">
        <v>54</v>
      </c>
      <c r="D63" s="379">
        <v>146</v>
      </c>
      <c r="E63" s="382">
        <v>7</v>
      </c>
      <c r="F63" s="379">
        <f t="shared" si="1"/>
        <v>153</v>
      </c>
      <c r="G63" s="380">
        <f t="shared" si="2"/>
        <v>0.03328981723237598</v>
      </c>
      <c r="H63" s="364"/>
      <c r="I63" s="364"/>
    </row>
    <row r="64" spans="1:9" ht="14.25">
      <c r="A64" s="377" t="s">
        <v>535</v>
      </c>
      <c r="B64" s="378" t="s">
        <v>545</v>
      </c>
      <c r="C64" s="378" t="s">
        <v>54</v>
      </c>
      <c r="D64" s="379">
        <v>1</v>
      </c>
      <c r="E64" s="379"/>
      <c r="F64" s="379">
        <f t="shared" si="1"/>
        <v>1</v>
      </c>
      <c r="G64" s="380">
        <f t="shared" si="2"/>
        <v>0.0002175805047867711</v>
      </c>
      <c r="H64" s="364"/>
      <c r="I64" s="364"/>
    </row>
    <row r="65" spans="1:9" ht="14.25">
      <c r="A65" s="377" t="s">
        <v>535</v>
      </c>
      <c r="B65" s="378" t="s">
        <v>284</v>
      </c>
      <c r="C65" s="378" t="s">
        <v>285</v>
      </c>
      <c r="D65" s="379">
        <v>31</v>
      </c>
      <c r="E65" s="382">
        <v>1</v>
      </c>
      <c r="F65" s="379">
        <f t="shared" si="1"/>
        <v>32</v>
      </c>
      <c r="G65" s="380">
        <f t="shared" si="2"/>
        <v>0.006962576153176675</v>
      </c>
      <c r="H65" s="364"/>
      <c r="I65" s="364"/>
    </row>
    <row r="66" spans="1:9" ht="14.25">
      <c r="A66" s="377" t="s">
        <v>535</v>
      </c>
      <c r="B66" s="378" t="s">
        <v>286</v>
      </c>
      <c r="C66" s="378" t="s">
        <v>56</v>
      </c>
      <c r="D66" s="379">
        <v>16</v>
      </c>
      <c r="E66" s="382">
        <v>2</v>
      </c>
      <c r="F66" s="379">
        <f t="shared" si="1"/>
        <v>18</v>
      </c>
      <c r="G66" s="380">
        <f t="shared" si="2"/>
        <v>0.0039164490861618795</v>
      </c>
      <c r="H66" s="364"/>
      <c r="I66" s="364"/>
    </row>
    <row r="67" spans="1:9" ht="14.25">
      <c r="A67" s="377" t="s">
        <v>535</v>
      </c>
      <c r="B67" s="378" t="s">
        <v>287</v>
      </c>
      <c r="C67" s="378" t="s">
        <v>285</v>
      </c>
      <c r="D67" s="379">
        <v>1</v>
      </c>
      <c r="E67" s="379"/>
      <c r="F67" s="379">
        <f t="shared" si="1"/>
        <v>1</v>
      </c>
      <c r="G67" s="380">
        <f t="shared" si="2"/>
        <v>0.0002175805047867711</v>
      </c>
      <c r="H67" s="364"/>
      <c r="I67" s="364"/>
    </row>
    <row r="68" spans="1:9" ht="14.25">
      <c r="A68" s="377" t="s">
        <v>535</v>
      </c>
      <c r="B68" s="378" t="s">
        <v>288</v>
      </c>
      <c r="C68" s="378" t="s">
        <v>289</v>
      </c>
      <c r="D68" s="379">
        <v>9</v>
      </c>
      <c r="E68" s="382">
        <v>1</v>
      </c>
      <c r="F68" s="379">
        <f t="shared" si="1"/>
        <v>10</v>
      </c>
      <c r="G68" s="380">
        <f t="shared" si="2"/>
        <v>0.002175805047867711</v>
      </c>
      <c r="H68" s="364"/>
      <c r="I68" s="364"/>
    </row>
    <row r="69" spans="1:9" ht="14.25">
      <c r="A69" s="377" t="s">
        <v>535</v>
      </c>
      <c r="B69" s="378" t="s">
        <v>290</v>
      </c>
      <c r="C69" s="378" t="s">
        <v>291</v>
      </c>
      <c r="D69" s="379">
        <v>27</v>
      </c>
      <c r="E69" s="382">
        <v>12</v>
      </c>
      <c r="F69" s="379">
        <f t="shared" si="1"/>
        <v>39</v>
      </c>
      <c r="G69" s="380">
        <f t="shared" si="2"/>
        <v>0.008485639686684074</v>
      </c>
      <c r="H69" s="364"/>
      <c r="I69" s="364"/>
    </row>
    <row r="70" spans="1:9" ht="14.25">
      <c r="A70" s="377" t="s">
        <v>535</v>
      </c>
      <c r="B70" s="378" t="s">
        <v>292</v>
      </c>
      <c r="C70" s="378" t="s">
        <v>57</v>
      </c>
      <c r="D70" s="379">
        <v>122</v>
      </c>
      <c r="E70" s="382">
        <v>3</v>
      </c>
      <c r="F70" s="379">
        <f t="shared" si="1"/>
        <v>125</v>
      </c>
      <c r="G70" s="380">
        <f t="shared" si="2"/>
        <v>0.027197563098346388</v>
      </c>
      <c r="H70" s="364"/>
      <c r="I70" s="364"/>
    </row>
    <row r="71" spans="1:9" ht="14.25">
      <c r="A71" s="377" t="s">
        <v>535</v>
      </c>
      <c r="B71" s="378" t="s">
        <v>293</v>
      </c>
      <c r="C71" s="378" t="s">
        <v>57</v>
      </c>
      <c r="D71" s="379">
        <v>4</v>
      </c>
      <c r="E71" s="379"/>
      <c r="F71" s="379">
        <f t="shared" si="1"/>
        <v>4</v>
      </c>
      <c r="G71" s="380">
        <f>F71/$F$74</f>
        <v>0.0008703220191470844</v>
      </c>
      <c r="H71" s="364"/>
      <c r="I71" s="364"/>
    </row>
    <row r="72" spans="1:9" ht="14.25">
      <c r="A72" s="377" t="s">
        <v>535</v>
      </c>
      <c r="B72" s="378" t="s">
        <v>294</v>
      </c>
      <c r="C72" s="378" t="s">
        <v>295</v>
      </c>
      <c r="D72" s="379">
        <v>2145</v>
      </c>
      <c r="E72" s="379"/>
      <c r="F72" s="379">
        <f aca="true" t="shared" si="3" ref="F72:F160">SUM(D72:E72)</f>
        <v>2145</v>
      </c>
      <c r="G72" s="380">
        <f>F72/$F$74</f>
        <v>0.466710182767624</v>
      </c>
      <c r="H72" s="364"/>
      <c r="I72" s="364"/>
    </row>
    <row r="73" spans="1:9" ht="14.25">
      <c r="A73" s="377" t="s">
        <v>535</v>
      </c>
      <c r="B73" s="378" t="s">
        <v>296</v>
      </c>
      <c r="C73" s="378" t="s">
        <v>106</v>
      </c>
      <c r="D73" s="379">
        <v>2</v>
      </c>
      <c r="E73" s="379"/>
      <c r="F73" s="379">
        <f t="shared" si="3"/>
        <v>2</v>
      </c>
      <c r="G73" s="380">
        <f>F73/$F$74</f>
        <v>0.0004351610095735422</v>
      </c>
      <c r="H73" s="364"/>
      <c r="I73" s="364"/>
    </row>
    <row r="74" spans="1:9" ht="15">
      <c r="A74" s="480" t="s">
        <v>563</v>
      </c>
      <c r="B74" s="481"/>
      <c r="C74" s="481"/>
      <c r="D74" s="482">
        <f>SUM(D7:D73)</f>
        <v>4490</v>
      </c>
      <c r="E74" s="482">
        <f>SUM(E7:E73)</f>
        <v>106</v>
      </c>
      <c r="F74" s="482">
        <f>SUM(F7:F73)</f>
        <v>4596</v>
      </c>
      <c r="G74" s="483">
        <f>SUM(G7:G73)</f>
        <v>0.9999999999999998</v>
      </c>
      <c r="H74" s="364"/>
      <c r="I74" s="364"/>
    </row>
    <row r="75" spans="1:9" ht="14.25">
      <c r="A75" s="383" t="s">
        <v>9</v>
      </c>
      <c r="B75" s="378"/>
      <c r="C75" s="378"/>
      <c r="D75" s="379"/>
      <c r="E75" s="379"/>
      <c r="F75" s="382"/>
      <c r="G75" s="384"/>
      <c r="H75" s="364"/>
      <c r="I75" s="364"/>
    </row>
    <row r="76" spans="1:9" ht="14.25">
      <c r="A76" s="377" t="s">
        <v>297</v>
      </c>
      <c r="B76" s="378" t="s">
        <v>298</v>
      </c>
      <c r="C76" s="378" t="s">
        <v>30</v>
      </c>
      <c r="D76" s="378">
        <v>3</v>
      </c>
      <c r="E76" s="378"/>
      <c r="F76" s="378">
        <f aca="true" t="shared" si="4" ref="F76:F95">SUM(D76:E76)</f>
        <v>3</v>
      </c>
      <c r="G76" s="380">
        <f aca="true" t="shared" si="5" ref="G76:G95">F76/$F$96</f>
        <v>0.0189873417721519</v>
      </c>
      <c r="H76" s="364"/>
      <c r="I76" s="364"/>
    </row>
    <row r="77" spans="1:9" ht="14.25">
      <c r="A77" s="377" t="s">
        <v>297</v>
      </c>
      <c r="B77" s="378" t="s">
        <v>299</v>
      </c>
      <c r="C77" s="378" t="s">
        <v>31</v>
      </c>
      <c r="D77" s="378">
        <v>8</v>
      </c>
      <c r="E77" s="378"/>
      <c r="F77" s="378">
        <f t="shared" si="4"/>
        <v>8</v>
      </c>
      <c r="G77" s="380">
        <f t="shared" si="5"/>
        <v>0.05063291139240506</v>
      </c>
      <c r="H77" s="364"/>
      <c r="I77" s="364"/>
    </row>
    <row r="78" spans="1:9" ht="14.25">
      <c r="A78" s="377" t="s">
        <v>297</v>
      </c>
      <c r="B78" s="378" t="s">
        <v>300</v>
      </c>
      <c r="C78" s="378" t="s">
        <v>182</v>
      </c>
      <c r="D78" s="378">
        <v>2</v>
      </c>
      <c r="E78" s="378"/>
      <c r="F78" s="378">
        <f t="shared" si="4"/>
        <v>2</v>
      </c>
      <c r="G78" s="380">
        <f t="shared" si="5"/>
        <v>0.012658227848101266</v>
      </c>
      <c r="H78" s="364"/>
      <c r="I78" s="364"/>
    </row>
    <row r="79" spans="1:9" ht="14.25">
      <c r="A79" s="377" t="s">
        <v>297</v>
      </c>
      <c r="B79" s="378" t="s">
        <v>301</v>
      </c>
      <c r="C79" s="378" t="s">
        <v>34</v>
      </c>
      <c r="D79" s="378">
        <v>7</v>
      </c>
      <c r="E79" s="378"/>
      <c r="F79" s="378">
        <f t="shared" si="4"/>
        <v>7</v>
      </c>
      <c r="G79" s="380">
        <f t="shared" si="5"/>
        <v>0.04430379746835443</v>
      </c>
      <c r="H79" s="364"/>
      <c r="I79" s="364"/>
    </row>
    <row r="80" spans="1:9" ht="14.25">
      <c r="A80" s="377" t="s">
        <v>297</v>
      </c>
      <c r="B80" s="378" t="s">
        <v>302</v>
      </c>
      <c r="C80" s="378" t="s">
        <v>35</v>
      </c>
      <c r="D80" s="378">
        <v>1</v>
      </c>
      <c r="E80" s="378"/>
      <c r="F80" s="378">
        <f t="shared" si="4"/>
        <v>1</v>
      </c>
      <c r="G80" s="380">
        <f t="shared" si="5"/>
        <v>0.006329113924050633</v>
      </c>
      <c r="H80" s="364"/>
      <c r="I80" s="364"/>
    </row>
    <row r="81" spans="1:9" ht="14.25">
      <c r="A81" s="377" t="s">
        <v>297</v>
      </c>
      <c r="B81" s="378" t="s">
        <v>303</v>
      </c>
      <c r="C81" s="378" t="s">
        <v>37</v>
      </c>
      <c r="D81" s="378">
        <v>12</v>
      </c>
      <c r="E81" s="378"/>
      <c r="F81" s="378">
        <f t="shared" si="4"/>
        <v>12</v>
      </c>
      <c r="G81" s="380">
        <f t="shared" si="5"/>
        <v>0.0759493670886076</v>
      </c>
      <c r="H81" s="364"/>
      <c r="I81" s="364"/>
    </row>
    <row r="82" spans="1:9" ht="14.25">
      <c r="A82" s="377" t="s">
        <v>297</v>
      </c>
      <c r="B82" s="378" t="s">
        <v>304</v>
      </c>
      <c r="C82" s="378" t="s">
        <v>97</v>
      </c>
      <c r="D82" s="378">
        <v>1</v>
      </c>
      <c r="E82" s="378"/>
      <c r="F82" s="378">
        <f t="shared" si="4"/>
        <v>1</v>
      </c>
      <c r="G82" s="380">
        <f t="shared" si="5"/>
        <v>0.006329113924050633</v>
      </c>
      <c r="H82" s="364"/>
      <c r="I82" s="364"/>
    </row>
    <row r="83" spans="1:9" ht="14.25">
      <c r="A83" s="377" t="s">
        <v>297</v>
      </c>
      <c r="B83" s="378" t="s">
        <v>305</v>
      </c>
      <c r="C83" s="378" t="s">
        <v>41</v>
      </c>
      <c r="D83" s="378">
        <v>1</v>
      </c>
      <c r="E83" s="378"/>
      <c r="F83" s="378">
        <f t="shared" si="4"/>
        <v>1</v>
      </c>
      <c r="G83" s="380">
        <f t="shared" si="5"/>
        <v>0.006329113924050633</v>
      </c>
      <c r="H83" s="364"/>
      <c r="I83" s="364"/>
    </row>
    <row r="84" spans="1:9" ht="14.25">
      <c r="A84" s="377" t="s">
        <v>297</v>
      </c>
      <c r="B84" s="378" t="s">
        <v>306</v>
      </c>
      <c r="C84" s="378" t="s">
        <v>251</v>
      </c>
      <c r="D84" s="378">
        <v>1</v>
      </c>
      <c r="E84" s="378"/>
      <c r="F84" s="378">
        <f t="shared" si="4"/>
        <v>1</v>
      </c>
      <c r="G84" s="380">
        <f t="shared" si="5"/>
        <v>0.006329113924050633</v>
      </c>
      <c r="H84" s="364"/>
      <c r="I84" s="364"/>
    </row>
    <row r="85" spans="1:9" ht="14.25">
      <c r="A85" s="377" t="s">
        <v>297</v>
      </c>
      <c r="B85" s="378" t="s">
        <v>307</v>
      </c>
      <c r="C85" s="378" t="s">
        <v>308</v>
      </c>
      <c r="D85" s="378">
        <v>11</v>
      </c>
      <c r="E85" s="378"/>
      <c r="F85" s="378">
        <f t="shared" si="4"/>
        <v>11</v>
      </c>
      <c r="G85" s="380">
        <f t="shared" si="5"/>
        <v>0.06962025316455696</v>
      </c>
      <c r="H85" s="364"/>
      <c r="I85" s="364"/>
    </row>
    <row r="86" spans="1:9" ht="14.25">
      <c r="A86" s="377" t="s">
        <v>297</v>
      </c>
      <c r="B86" s="378" t="s">
        <v>309</v>
      </c>
      <c r="C86" s="378" t="s">
        <v>49</v>
      </c>
      <c r="D86" s="378">
        <v>1</v>
      </c>
      <c r="E86" s="378"/>
      <c r="F86" s="378">
        <f t="shared" si="4"/>
        <v>1</v>
      </c>
      <c r="G86" s="380">
        <f t="shared" si="5"/>
        <v>0.006329113924050633</v>
      </c>
      <c r="H86" s="364"/>
      <c r="I86" s="364"/>
    </row>
    <row r="87" spans="1:9" ht="14.25">
      <c r="A87" s="377" t="s">
        <v>297</v>
      </c>
      <c r="B87" s="378" t="s">
        <v>310</v>
      </c>
      <c r="C87" s="378" t="s">
        <v>50</v>
      </c>
      <c r="D87" s="378">
        <v>1</v>
      </c>
      <c r="E87" s="378"/>
      <c r="F87" s="378">
        <f t="shared" si="4"/>
        <v>1</v>
      </c>
      <c r="G87" s="380">
        <f t="shared" si="5"/>
        <v>0.006329113924050633</v>
      </c>
      <c r="H87" s="364"/>
      <c r="I87" s="364"/>
    </row>
    <row r="88" spans="1:9" ht="14.25">
      <c r="A88" s="377" t="s">
        <v>297</v>
      </c>
      <c r="B88" s="378" t="s">
        <v>311</v>
      </c>
      <c r="C88" s="378" t="s">
        <v>51</v>
      </c>
      <c r="D88" s="378">
        <v>1</v>
      </c>
      <c r="E88" s="378"/>
      <c r="F88" s="378">
        <f t="shared" si="4"/>
        <v>1</v>
      </c>
      <c r="G88" s="380">
        <f t="shared" si="5"/>
        <v>0.006329113924050633</v>
      </c>
      <c r="H88" s="364"/>
      <c r="I88" s="364"/>
    </row>
    <row r="89" spans="1:9" ht="14.25">
      <c r="A89" s="377" t="s">
        <v>297</v>
      </c>
      <c r="B89" s="378" t="s">
        <v>312</v>
      </c>
      <c r="C89" s="378" t="s">
        <v>52</v>
      </c>
      <c r="D89" s="378">
        <v>6</v>
      </c>
      <c r="E89" s="378">
        <v>1</v>
      </c>
      <c r="F89" s="378">
        <f t="shared" si="4"/>
        <v>7</v>
      </c>
      <c r="G89" s="380">
        <f t="shared" si="5"/>
        <v>0.04430379746835443</v>
      </c>
      <c r="H89" s="364"/>
      <c r="I89" s="364"/>
    </row>
    <row r="90" spans="1:9" ht="14.25">
      <c r="A90" s="377" t="s">
        <v>297</v>
      </c>
      <c r="B90" s="378" t="s">
        <v>313</v>
      </c>
      <c r="C90" s="378" t="s">
        <v>54</v>
      </c>
      <c r="D90" s="378">
        <v>2</v>
      </c>
      <c r="E90" s="378"/>
      <c r="F90" s="378">
        <f t="shared" si="4"/>
        <v>2</v>
      </c>
      <c r="G90" s="380">
        <f t="shared" si="5"/>
        <v>0.012658227848101266</v>
      </c>
      <c r="H90" s="364"/>
      <c r="I90" s="364"/>
    </row>
    <row r="91" spans="1:9" ht="14.25">
      <c r="A91" s="377" t="s">
        <v>297</v>
      </c>
      <c r="B91" s="378" t="s">
        <v>314</v>
      </c>
      <c r="C91" s="378" t="s">
        <v>289</v>
      </c>
      <c r="D91" s="378">
        <v>1</v>
      </c>
      <c r="E91" s="378"/>
      <c r="F91" s="378">
        <f t="shared" si="4"/>
        <v>1</v>
      </c>
      <c r="G91" s="380">
        <f t="shared" si="5"/>
        <v>0.006329113924050633</v>
      </c>
      <c r="H91" s="364"/>
      <c r="I91" s="364"/>
    </row>
    <row r="92" spans="1:9" ht="14.25">
      <c r="A92" s="377" t="s">
        <v>297</v>
      </c>
      <c r="B92" s="378" t="s">
        <v>315</v>
      </c>
      <c r="C92" s="378" t="s">
        <v>57</v>
      </c>
      <c r="D92" s="378">
        <v>4</v>
      </c>
      <c r="E92" s="378"/>
      <c r="F92" s="378">
        <f t="shared" si="4"/>
        <v>4</v>
      </c>
      <c r="G92" s="380">
        <f t="shared" si="5"/>
        <v>0.02531645569620253</v>
      </c>
      <c r="H92" s="364"/>
      <c r="I92" s="364"/>
    </row>
    <row r="93" spans="1:9" ht="14.25">
      <c r="A93" s="377" t="s">
        <v>297</v>
      </c>
      <c r="B93" s="378" t="s">
        <v>316</v>
      </c>
      <c r="C93" s="378" t="s">
        <v>317</v>
      </c>
      <c r="D93" s="378">
        <v>90</v>
      </c>
      <c r="E93" s="378"/>
      <c r="F93" s="378">
        <f t="shared" si="4"/>
        <v>90</v>
      </c>
      <c r="G93" s="380">
        <f t="shared" si="5"/>
        <v>0.569620253164557</v>
      </c>
      <c r="H93" s="364"/>
      <c r="I93" s="364"/>
    </row>
    <row r="94" spans="1:9" ht="14.25">
      <c r="A94" s="377" t="s">
        <v>297</v>
      </c>
      <c r="B94" s="378" t="s">
        <v>318</v>
      </c>
      <c r="C94" s="378" t="s">
        <v>100</v>
      </c>
      <c r="D94" s="378">
        <v>2</v>
      </c>
      <c r="E94" s="378"/>
      <c r="F94" s="378">
        <f t="shared" si="4"/>
        <v>2</v>
      </c>
      <c r="G94" s="380">
        <f t="shared" si="5"/>
        <v>0.012658227848101266</v>
      </c>
      <c r="H94" s="364"/>
      <c r="I94" s="364"/>
    </row>
    <row r="95" spans="1:9" ht="14.25">
      <c r="A95" s="377" t="s">
        <v>297</v>
      </c>
      <c r="B95" s="378" t="s">
        <v>319</v>
      </c>
      <c r="C95" s="378" t="s">
        <v>106</v>
      </c>
      <c r="D95" s="378">
        <v>2</v>
      </c>
      <c r="E95" s="378"/>
      <c r="F95" s="378">
        <f t="shared" si="4"/>
        <v>2</v>
      </c>
      <c r="G95" s="380">
        <f t="shared" si="5"/>
        <v>0.012658227848101266</v>
      </c>
      <c r="H95" s="364"/>
      <c r="I95" s="364"/>
    </row>
    <row r="96" spans="1:9" ht="15">
      <c r="A96" s="480" t="s">
        <v>562</v>
      </c>
      <c r="B96" s="481"/>
      <c r="C96" s="481"/>
      <c r="D96" s="481">
        <f>SUM(D76:D95)</f>
        <v>157</v>
      </c>
      <c r="E96" s="481">
        <f>SUM(E76:E95)</f>
        <v>1</v>
      </c>
      <c r="F96" s="481">
        <f>SUM(F76:F95)</f>
        <v>158</v>
      </c>
      <c r="G96" s="483">
        <f>SUM(G76:G95)</f>
        <v>1</v>
      </c>
      <c r="H96" s="364"/>
      <c r="I96" s="364"/>
    </row>
    <row r="97" spans="1:9" ht="14.25">
      <c r="A97" s="383" t="s">
        <v>564</v>
      </c>
      <c r="B97" s="378"/>
      <c r="C97" s="378"/>
      <c r="D97" s="378"/>
      <c r="E97" s="378"/>
      <c r="F97" s="381"/>
      <c r="G97" s="384"/>
      <c r="H97" s="364"/>
      <c r="I97" s="364"/>
    </row>
    <row r="98" spans="1:9" ht="14.25">
      <c r="A98" s="377" t="s">
        <v>536</v>
      </c>
      <c r="B98" s="378" t="s">
        <v>320</v>
      </c>
      <c r="C98" s="378" t="s">
        <v>60</v>
      </c>
      <c r="D98" s="379">
        <v>104</v>
      </c>
      <c r="E98" s="379">
        <v>1</v>
      </c>
      <c r="F98" s="379">
        <f t="shared" si="3"/>
        <v>105</v>
      </c>
      <c r="G98" s="384">
        <f>F98/$F$119</f>
        <v>0.050700144857556736</v>
      </c>
      <c r="H98" s="364"/>
      <c r="I98" s="364"/>
    </row>
    <row r="99" spans="1:9" ht="14.25">
      <c r="A99" s="377" t="s">
        <v>536</v>
      </c>
      <c r="B99" s="378" t="s">
        <v>321</v>
      </c>
      <c r="C99" s="378" t="s">
        <v>60</v>
      </c>
      <c r="D99" s="379">
        <v>2</v>
      </c>
      <c r="E99" s="379"/>
      <c r="F99" s="379">
        <f t="shared" si="3"/>
        <v>2</v>
      </c>
      <c r="G99" s="384">
        <f aca="true" t="shared" si="6" ref="G99:G119">F99/$F$119</f>
        <v>0.0009657170449058426</v>
      </c>
      <c r="H99" s="364"/>
      <c r="I99" s="364"/>
    </row>
    <row r="100" spans="1:9" ht="14.25">
      <c r="A100" s="377" t="s">
        <v>536</v>
      </c>
      <c r="B100" s="378" t="s">
        <v>324</v>
      </c>
      <c r="C100" s="378" t="s">
        <v>325</v>
      </c>
      <c r="D100" s="379">
        <v>6</v>
      </c>
      <c r="E100" s="379">
        <v>2</v>
      </c>
      <c r="F100" s="379">
        <f t="shared" si="3"/>
        <v>8</v>
      </c>
      <c r="G100" s="384">
        <f t="shared" si="6"/>
        <v>0.00386286817962337</v>
      </c>
      <c r="H100" s="364"/>
      <c r="I100" s="364"/>
    </row>
    <row r="101" spans="1:9" ht="14.25">
      <c r="A101" s="377" t="s">
        <v>536</v>
      </c>
      <c r="B101" s="378" t="s">
        <v>326</v>
      </c>
      <c r="C101" s="378" t="s">
        <v>6</v>
      </c>
      <c r="D101" s="379">
        <v>1</v>
      </c>
      <c r="E101" s="379"/>
      <c r="F101" s="379">
        <f t="shared" si="3"/>
        <v>1</v>
      </c>
      <c r="G101" s="384">
        <f t="shared" si="6"/>
        <v>0.0004828585224529213</v>
      </c>
      <c r="H101" s="364"/>
      <c r="I101" s="364"/>
    </row>
    <row r="102" spans="1:9" ht="14.25">
      <c r="A102" s="377" t="s">
        <v>536</v>
      </c>
      <c r="B102" s="378" t="s">
        <v>327</v>
      </c>
      <c r="C102" s="378" t="s">
        <v>328</v>
      </c>
      <c r="D102" s="379">
        <v>17</v>
      </c>
      <c r="E102" s="379"/>
      <c r="F102" s="379">
        <f t="shared" si="3"/>
        <v>17</v>
      </c>
      <c r="G102" s="384">
        <f t="shared" si="6"/>
        <v>0.008208594881699663</v>
      </c>
      <c r="H102" s="364"/>
      <c r="I102" s="364"/>
    </row>
    <row r="103" spans="1:9" ht="14.25">
      <c r="A103" s="377" t="s">
        <v>536</v>
      </c>
      <c r="B103" s="378" t="s">
        <v>329</v>
      </c>
      <c r="C103" s="378" t="s">
        <v>180</v>
      </c>
      <c r="D103" s="379">
        <v>7</v>
      </c>
      <c r="E103" s="379"/>
      <c r="F103" s="379">
        <f t="shared" si="3"/>
        <v>7</v>
      </c>
      <c r="G103" s="384">
        <f t="shared" si="6"/>
        <v>0.003380009657170449</v>
      </c>
      <c r="H103" s="364"/>
      <c r="I103" s="364"/>
    </row>
    <row r="104" spans="1:9" ht="14.25">
      <c r="A104" s="377" t="s">
        <v>536</v>
      </c>
      <c r="B104" s="378" t="s">
        <v>330</v>
      </c>
      <c r="C104" s="378" t="s">
        <v>6</v>
      </c>
      <c r="D104" s="379">
        <v>19</v>
      </c>
      <c r="E104" s="379"/>
      <c r="F104" s="379">
        <f t="shared" si="3"/>
        <v>19</v>
      </c>
      <c r="G104" s="384">
        <f t="shared" si="6"/>
        <v>0.009174311926605505</v>
      </c>
      <c r="H104" s="364"/>
      <c r="I104" s="364"/>
    </row>
    <row r="105" spans="1:9" ht="14.25">
      <c r="A105" s="377" t="s">
        <v>536</v>
      </c>
      <c r="B105" s="378" t="s">
        <v>331</v>
      </c>
      <c r="C105" s="378" t="s">
        <v>332</v>
      </c>
      <c r="D105" s="379">
        <v>104</v>
      </c>
      <c r="E105" s="379">
        <v>1</v>
      </c>
      <c r="F105" s="379">
        <f t="shared" si="3"/>
        <v>105</v>
      </c>
      <c r="G105" s="384">
        <f t="shared" si="6"/>
        <v>0.050700144857556736</v>
      </c>
      <c r="H105" s="364"/>
      <c r="I105" s="364"/>
    </row>
    <row r="106" spans="1:9" ht="14.25">
      <c r="A106" s="377" t="s">
        <v>536</v>
      </c>
      <c r="B106" s="378" t="s">
        <v>333</v>
      </c>
      <c r="C106" s="378" t="s">
        <v>332</v>
      </c>
      <c r="D106" s="379">
        <v>3</v>
      </c>
      <c r="E106" s="379"/>
      <c r="F106" s="379">
        <f t="shared" si="3"/>
        <v>3</v>
      </c>
      <c r="G106" s="384">
        <f t="shared" si="6"/>
        <v>0.0014485755673587638</v>
      </c>
      <c r="H106" s="364"/>
      <c r="I106" s="364"/>
    </row>
    <row r="107" spans="1:9" ht="14.25">
      <c r="A107" s="377" t="s">
        <v>536</v>
      </c>
      <c r="B107" s="378" t="s">
        <v>334</v>
      </c>
      <c r="C107" s="378" t="s">
        <v>335</v>
      </c>
      <c r="D107" s="379">
        <v>24</v>
      </c>
      <c r="E107" s="379"/>
      <c r="F107" s="379">
        <f t="shared" si="3"/>
        <v>24</v>
      </c>
      <c r="G107" s="384">
        <f t="shared" si="6"/>
        <v>0.01158860453887011</v>
      </c>
      <c r="H107" s="364"/>
      <c r="I107" s="364"/>
    </row>
    <row r="108" spans="1:9" ht="14.25">
      <c r="A108" s="377" t="s">
        <v>536</v>
      </c>
      <c r="B108" s="378" t="s">
        <v>336</v>
      </c>
      <c r="C108" s="378" t="s">
        <v>335</v>
      </c>
      <c r="D108" s="379">
        <v>1</v>
      </c>
      <c r="E108" s="379"/>
      <c r="F108" s="379">
        <f t="shared" si="3"/>
        <v>1</v>
      </c>
      <c r="G108" s="384">
        <f t="shared" si="6"/>
        <v>0.0004828585224529213</v>
      </c>
      <c r="H108" s="364"/>
      <c r="I108" s="364"/>
    </row>
    <row r="109" spans="1:9" ht="14.25">
      <c r="A109" s="377" t="s">
        <v>536</v>
      </c>
      <c r="B109" s="378" t="s">
        <v>345</v>
      </c>
      <c r="C109" s="378" t="s">
        <v>63</v>
      </c>
      <c r="D109" s="379">
        <v>92</v>
      </c>
      <c r="E109" s="379">
        <v>2</v>
      </c>
      <c r="F109" s="379">
        <f t="shared" si="3"/>
        <v>94</v>
      </c>
      <c r="G109" s="384">
        <f t="shared" si="6"/>
        <v>0.0453887011105746</v>
      </c>
      <c r="H109" s="364"/>
      <c r="I109" s="364"/>
    </row>
    <row r="110" spans="1:9" ht="14.25">
      <c r="A110" s="377" t="s">
        <v>536</v>
      </c>
      <c r="B110" s="378" t="s">
        <v>346</v>
      </c>
      <c r="C110" s="378" t="s">
        <v>63</v>
      </c>
      <c r="D110" s="379">
        <v>1</v>
      </c>
      <c r="E110" s="379"/>
      <c r="F110" s="379">
        <f t="shared" si="3"/>
        <v>1</v>
      </c>
      <c r="G110" s="384">
        <f t="shared" si="6"/>
        <v>0.0004828585224529213</v>
      </c>
      <c r="H110" s="364"/>
      <c r="I110" s="364"/>
    </row>
    <row r="111" spans="1:9" ht="14.25">
      <c r="A111" s="377" t="s">
        <v>536</v>
      </c>
      <c r="B111" s="378" t="s">
        <v>357</v>
      </c>
      <c r="C111" s="378" t="s">
        <v>66</v>
      </c>
      <c r="D111" s="379">
        <v>74</v>
      </c>
      <c r="E111" s="379">
        <v>1</v>
      </c>
      <c r="F111" s="379">
        <f t="shared" si="3"/>
        <v>75</v>
      </c>
      <c r="G111" s="384">
        <f t="shared" si="6"/>
        <v>0.036214389183969097</v>
      </c>
      <c r="H111" s="364"/>
      <c r="I111" s="364"/>
    </row>
    <row r="112" spans="1:9" ht="14.25">
      <c r="A112" s="377" t="s">
        <v>536</v>
      </c>
      <c r="B112" s="378" t="s">
        <v>363</v>
      </c>
      <c r="C112" s="378" t="s">
        <v>364</v>
      </c>
      <c r="D112" s="379">
        <v>1</v>
      </c>
      <c r="E112" s="379"/>
      <c r="F112" s="379">
        <f t="shared" si="3"/>
        <v>1</v>
      </c>
      <c r="G112" s="384">
        <f t="shared" si="6"/>
        <v>0.0004828585224529213</v>
      </c>
      <c r="H112" s="364"/>
      <c r="I112" s="364"/>
    </row>
    <row r="113" spans="1:9" ht="14.25">
      <c r="A113" s="377" t="s">
        <v>536</v>
      </c>
      <c r="B113" s="378" t="s">
        <v>365</v>
      </c>
      <c r="C113" s="378" t="s">
        <v>67</v>
      </c>
      <c r="D113" s="379">
        <v>108</v>
      </c>
      <c r="E113" s="379">
        <v>3</v>
      </c>
      <c r="F113" s="379">
        <f t="shared" si="3"/>
        <v>111</v>
      </c>
      <c r="G113" s="384">
        <f t="shared" si="6"/>
        <v>0.053597295992274266</v>
      </c>
      <c r="H113" s="364"/>
      <c r="I113" s="364"/>
    </row>
    <row r="114" spans="1:9" ht="14.25">
      <c r="A114" s="377" t="s">
        <v>536</v>
      </c>
      <c r="B114" s="378" t="s">
        <v>366</v>
      </c>
      <c r="C114" s="378" t="s">
        <v>548</v>
      </c>
      <c r="D114" s="379">
        <v>84</v>
      </c>
      <c r="E114" s="379">
        <v>1</v>
      </c>
      <c r="F114" s="379">
        <f t="shared" si="3"/>
        <v>85</v>
      </c>
      <c r="G114" s="384">
        <f t="shared" si="6"/>
        <v>0.04104297440849831</v>
      </c>
      <c r="H114" s="364"/>
      <c r="I114" s="364"/>
    </row>
    <row r="115" spans="1:9" ht="14.25">
      <c r="A115" s="377" t="s">
        <v>536</v>
      </c>
      <c r="B115" s="378" t="s">
        <v>367</v>
      </c>
      <c r="C115" s="378" t="s">
        <v>548</v>
      </c>
      <c r="D115" s="379">
        <v>1</v>
      </c>
      <c r="E115" s="379"/>
      <c r="F115" s="379">
        <f t="shared" si="3"/>
        <v>1</v>
      </c>
      <c r="G115" s="384">
        <f t="shared" si="6"/>
        <v>0.0004828585224529213</v>
      </c>
      <c r="H115" s="364"/>
      <c r="I115" s="364"/>
    </row>
    <row r="116" spans="1:9" ht="14.25">
      <c r="A116" s="377" t="s">
        <v>536</v>
      </c>
      <c r="B116" s="378" t="s">
        <v>369</v>
      </c>
      <c r="C116" s="378" t="s">
        <v>549</v>
      </c>
      <c r="D116" s="379">
        <v>26</v>
      </c>
      <c r="E116" s="379">
        <v>5</v>
      </c>
      <c r="F116" s="379">
        <f t="shared" si="3"/>
        <v>31</v>
      </c>
      <c r="G116" s="384">
        <f t="shared" si="6"/>
        <v>0.01496861419604056</v>
      </c>
      <c r="H116" s="364"/>
      <c r="I116" s="364"/>
    </row>
    <row r="117" spans="1:9" ht="14.25">
      <c r="A117" s="377" t="s">
        <v>536</v>
      </c>
      <c r="B117" s="378" t="s">
        <v>370</v>
      </c>
      <c r="C117" s="378" t="s">
        <v>549</v>
      </c>
      <c r="D117" s="379">
        <v>1</v>
      </c>
      <c r="E117" s="379"/>
      <c r="F117" s="379">
        <f t="shared" si="3"/>
        <v>1</v>
      </c>
      <c r="G117" s="384">
        <f t="shared" si="6"/>
        <v>0.0004828585224529213</v>
      </c>
      <c r="H117" s="364"/>
      <c r="I117" s="364"/>
    </row>
    <row r="118" spans="1:9" ht="14.25">
      <c r="A118" s="377" t="s">
        <v>536</v>
      </c>
      <c r="B118" s="378" t="s">
        <v>371</v>
      </c>
      <c r="C118" s="378" t="s">
        <v>372</v>
      </c>
      <c r="D118" s="379">
        <v>1379</v>
      </c>
      <c r="E118" s="379"/>
      <c r="F118" s="379">
        <f t="shared" si="3"/>
        <v>1379</v>
      </c>
      <c r="G118" s="384">
        <f t="shared" si="6"/>
        <v>0.6658619024625785</v>
      </c>
      <c r="H118" s="364"/>
      <c r="I118" s="364"/>
    </row>
    <row r="119" spans="1:9" ht="15">
      <c r="A119" s="480" t="s">
        <v>565</v>
      </c>
      <c r="B119" s="481"/>
      <c r="C119" s="481"/>
      <c r="D119" s="482">
        <f>SUM(D98:D118)</f>
        <v>2055</v>
      </c>
      <c r="E119" s="482">
        <f>SUM(E98:E118)</f>
        <v>16</v>
      </c>
      <c r="F119" s="482">
        <f>SUM(F98:F118)</f>
        <v>2071</v>
      </c>
      <c r="G119" s="483">
        <f t="shared" si="6"/>
        <v>1</v>
      </c>
      <c r="H119" s="364"/>
      <c r="I119" s="364"/>
    </row>
    <row r="120" spans="1:9" ht="14.25">
      <c r="A120" s="383" t="s">
        <v>566</v>
      </c>
      <c r="B120" s="378"/>
      <c r="C120" s="378"/>
      <c r="D120" s="379"/>
      <c r="E120" s="379"/>
      <c r="F120" s="379"/>
      <c r="G120" s="384"/>
      <c r="H120" s="364"/>
      <c r="I120" s="364"/>
    </row>
    <row r="121" spans="1:9" ht="14.25">
      <c r="A121" s="377" t="s">
        <v>374</v>
      </c>
      <c r="B121" s="378" t="s">
        <v>390</v>
      </c>
      <c r="C121" s="378" t="s">
        <v>73</v>
      </c>
      <c r="D121" s="379">
        <v>380</v>
      </c>
      <c r="E121" s="379">
        <v>1</v>
      </c>
      <c r="F121" s="379">
        <f t="shared" si="3"/>
        <v>381</v>
      </c>
      <c r="G121" s="380">
        <f>F121/$F$138</f>
        <v>0.3327510917030568</v>
      </c>
      <c r="H121" s="364"/>
      <c r="I121" s="364"/>
    </row>
    <row r="122" spans="1:9" ht="14.25">
      <c r="A122" s="377" t="s">
        <v>374</v>
      </c>
      <c r="B122" s="378" t="s">
        <v>391</v>
      </c>
      <c r="C122" s="378" t="s">
        <v>73</v>
      </c>
      <c r="D122" s="379">
        <v>1</v>
      </c>
      <c r="E122" s="379"/>
      <c r="F122" s="379">
        <f t="shared" si="3"/>
        <v>1</v>
      </c>
      <c r="G122" s="380">
        <f aca="true" t="shared" si="7" ref="G122:G138">F122/$F$138</f>
        <v>0.0008733624454148472</v>
      </c>
      <c r="H122" s="364"/>
      <c r="I122" s="364"/>
    </row>
    <row r="123" spans="1:9" ht="14.25">
      <c r="A123" s="377" t="s">
        <v>374</v>
      </c>
      <c r="B123" s="378" t="s">
        <v>392</v>
      </c>
      <c r="C123" s="378" t="s">
        <v>7</v>
      </c>
      <c r="D123" s="379">
        <v>5</v>
      </c>
      <c r="E123" s="379"/>
      <c r="F123" s="379">
        <f t="shared" si="3"/>
        <v>5</v>
      </c>
      <c r="G123" s="380">
        <f t="shared" si="7"/>
        <v>0.004366812227074236</v>
      </c>
      <c r="H123" s="364"/>
      <c r="I123" s="364"/>
    </row>
    <row r="124" spans="1:9" ht="14.25">
      <c r="A124" s="377" t="s">
        <v>374</v>
      </c>
      <c r="B124" s="378" t="s">
        <v>393</v>
      </c>
      <c r="C124" s="378" t="s">
        <v>76</v>
      </c>
      <c r="D124" s="379">
        <v>153</v>
      </c>
      <c r="E124" s="379">
        <v>2</v>
      </c>
      <c r="F124" s="379">
        <f t="shared" si="3"/>
        <v>155</v>
      </c>
      <c r="G124" s="380">
        <f t="shared" si="7"/>
        <v>0.13537117903930132</v>
      </c>
      <c r="H124" s="364"/>
      <c r="I124" s="364"/>
    </row>
    <row r="125" spans="1:9" ht="14.25">
      <c r="A125" s="377" t="s">
        <v>374</v>
      </c>
      <c r="B125" s="378" t="s">
        <v>394</v>
      </c>
      <c r="C125" s="378" t="s">
        <v>76</v>
      </c>
      <c r="D125" s="379">
        <v>15</v>
      </c>
      <c r="E125" s="379"/>
      <c r="F125" s="379">
        <f t="shared" si="3"/>
        <v>15</v>
      </c>
      <c r="G125" s="380">
        <f t="shared" si="7"/>
        <v>0.013100436681222707</v>
      </c>
      <c r="H125" s="364"/>
      <c r="I125" s="364"/>
    </row>
    <row r="126" spans="1:9" ht="14.25">
      <c r="A126" s="377" t="s">
        <v>374</v>
      </c>
      <c r="B126" s="378" t="s">
        <v>395</v>
      </c>
      <c r="C126" s="378" t="s">
        <v>396</v>
      </c>
      <c r="D126" s="379">
        <v>50</v>
      </c>
      <c r="E126" s="379"/>
      <c r="F126" s="379">
        <f t="shared" si="3"/>
        <v>50</v>
      </c>
      <c r="G126" s="380">
        <f t="shared" si="7"/>
        <v>0.043668122270742356</v>
      </c>
      <c r="H126" s="364"/>
      <c r="I126" s="364"/>
    </row>
    <row r="127" spans="1:9" ht="14.25">
      <c r="A127" s="377" t="s">
        <v>374</v>
      </c>
      <c r="B127" s="378" t="s">
        <v>397</v>
      </c>
      <c r="C127" s="378" t="s">
        <v>180</v>
      </c>
      <c r="D127" s="379">
        <v>31</v>
      </c>
      <c r="E127" s="379"/>
      <c r="F127" s="379">
        <f t="shared" si="3"/>
        <v>31</v>
      </c>
      <c r="G127" s="380">
        <f t="shared" si="7"/>
        <v>0.027074235807860263</v>
      </c>
      <c r="H127" s="364"/>
      <c r="I127" s="364"/>
    </row>
    <row r="128" spans="1:9" ht="14.25">
      <c r="A128" s="377" t="s">
        <v>374</v>
      </c>
      <c r="B128" s="378" t="s">
        <v>374</v>
      </c>
      <c r="C128" s="378" t="s">
        <v>7</v>
      </c>
      <c r="D128" s="379">
        <v>3</v>
      </c>
      <c r="E128" s="379">
        <v>1</v>
      </c>
      <c r="F128" s="379">
        <f t="shared" si="3"/>
        <v>4</v>
      </c>
      <c r="G128" s="380">
        <f t="shared" si="7"/>
        <v>0.0034934497816593887</v>
      </c>
      <c r="H128" s="364"/>
      <c r="I128" s="364"/>
    </row>
    <row r="129" spans="1:9" ht="14.25">
      <c r="A129" s="377" t="s">
        <v>374</v>
      </c>
      <c r="B129" s="378" t="s">
        <v>402</v>
      </c>
      <c r="C129" s="378" t="s">
        <v>7</v>
      </c>
      <c r="D129" s="379">
        <v>6</v>
      </c>
      <c r="E129" s="379"/>
      <c r="F129" s="379">
        <f t="shared" si="3"/>
        <v>6</v>
      </c>
      <c r="G129" s="380">
        <f t="shared" si="7"/>
        <v>0.005240174672489083</v>
      </c>
      <c r="H129" s="364"/>
      <c r="I129" s="364"/>
    </row>
    <row r="130" spans="1:9" ht="14.25">
      <c r="A130" s="377" t="s">
        <v>374</v>
      </c>
      <c r="B130" s="378" t="s">
        <v>403</v>
      </c>
      <c r="C130" s="378" t="s">
        <v>404</v>
      </c>
      <c r="D130" s="379">
        <v>6</v>
      </c>
      <c r="E130" s="379"/>
      <c r="F130" s="379">
        <f t="shared" si="3"/>
        <v>6</v>
      </c>
      <c r="G130" s="380">
        <f t="shared" si="7"/>
        <v>0.005240174672489083</v>
      </c>
      <c r="H130" s="364"/>
      <c r="I130" s="364"/>
    </row>
    <row r="131" spans="1:9" ht="14.25">
      <c r="A131" s="377" t="s">
        <v>374</v>
      </c>
      <c r="B131" s="378" t="s">
        <v>405</v>
      </c>
      <c r="C131" s="378" t="s">
        <v>404</v>
      </c>
      <c r="D131" s="379">
        <v>1</v>
      </c>
      <c r="E131" s="379"/>
      <c r="F131" s="379">
        <f t="shared" si="3"/>
        <v>1</v>
      </c>
      <c r="G131" s="380">
        <f t="shared" si="7"/>
        <v>0.0008733624454148472</v>
      </c>
      <c r="H131" s="364"/>
      <c r="I131" s="364"/>
    </row>
    <row r="132" spans="1:9" ht="14.25">
      <c r="A132" s="377" t="s">
        <v>374</v>
      </c>
      <c r="B132" s="378" t="s">
        <v>415</v>
      </c>
      <c r="C132" s="378" t="s">
        <v>45</v>
      </c>
      <c r="D132" s="379">
        <v>2</v>
      </c>
      <c r="E132" s="379"/>
      <c r="F132" s="379">
        <f t="shared" si="3"/>
        <v>2</v>
      </c>
      <c r="G132" s="380">
        <f t="shared" si="7"/>
        <v>0.0017467248908296944</v>
      </c>
      <c r="H132" s="364"/>
      <c r="I132" s="364"/>
    </row>
    <row r="133" spans="1:9" ht="14.25">
      <c r="A133" s="377" t="s">
        <v>374</v>
      </c>
      <c r="B133" s="378" t="s">
        <v>418</v>
      </c>
      <c r="C133" s="378" t="s">
        <v>419</v>
      </c>
      <c r="D133" s="379">
        <v>54</v>
      </c>
      <c r="E133" s="379"/>
      <c r="F133" s="379">
        <f t="shared" si="3"/>
        <v>54</v>
      </c>
      <c r="G133" s="380">
        <f t="shared" si="7"/>
        <v>0.04716157205240175</v>
      </c>
      <c r="H133" s="364"/>
      <c r="I133" s="364"/>
    </row>
    <row r="134" spans="1:9" ht="14.25">
      <c r="A134" s="377" t="s">
        <v>374</v>
      </c>
      <c r="B134" s="378" t="s">
        <v>420</v>
      </c>
      <c r="C134" s="378" t="s">
        <v>419</v>
      </c>
      <c r="D134" s="379">
        <v>3</v>
      </c>
      <c r="E134" s="379"/>
      <c r="F134" s="379">
        <f t="shared" si="3"/>
        <v>3</v>
      </c>
      <c r="G134" s="380">
        <f t="shared" si="7"/>
        <v>0.0026200873362445414</v>
      </c>
      <c r="H134" s="364"/>
      <c r="I134" s="364"/>
    </row>
    <row r="135" spans="1:9" ht="14.25">
      <c r="A135" s="377" t="s">
        <v>374</v>
      </c>
      <c r="B135" s="378" t="s">
        <v>421</v>
      </c>
      <c r="C135" s="378" t="s">
        <v>79</v>
      </c>
      <c r="D135" s="379">
        <v>90</v>
      </c>
      <c r="E135" s="379"/>
      <c r="F135" s="379">
        <f t="shared" si="3"/>
        <v>90</v>
      </c>
      <c r="G135" s="380">
        <f t="shared" si="7"/>
        <v>0.07860262008733625</v>
      </c>
      <c r="H135" s="364"/>
      <c r="I135" s="364"/>
    </row>
    <row r="136" spans="1:9" ht="14.25">
      <c r="A136" s="377" t="s">
        <v>374</v>
      </c>
      <c r="B136" s="378" t="s">
        <v>426</v>
      </c>
      <c r="C136" s="378" t="s">
        <v>427</v>
      </c>
      <c r="D136" s="379">
        <v>95</v>
      </c>
      <c r="E136" s="379"/>
      <c r="F136" s="379">
        <f t="shared" si="3"/>
        <v>95</v>
      </c>
      <c r="G136" s="380">
        <f t="shared" si="7"/>
        <v>0.08296943231441048</v>
      </c>
      <c r="H136" s="364"/>
      <c r="I136" s="364"/>
    </row>
    <row r="137" spans="1:9" ht="14.25">
      <c r="A137" s="377" t="s">
        <v>374</v>
      </c>
      <c r="B137" s="378" t="s">
        <v>435</v>
      </c>
      <c r="C137" s="378" t="s">
        <v>436</v>
      </c>
      <c r="D137" s="379">
        <v>246</v>
      </c>
      <c r="E137" s="379"/>
      <c r="F137" s="379">
        <f t="shared" si="3"/>
        <v>246</v>
      </c>
      <c r="G137" s="380">
        <f t="shared" si="7"/>
        <v>0.21484716157205241</v>
      </c>
      <c r="H137" s="364"/>
      <c r="I137" s="364"/>
    </row>
    <row r="138" spans="1:9" ht="15">
      <c r="A138" s="480" t="s">
        <v>567</v>
      </c>
      <c r="B138" s="481"/>
      <c r="C138" s="481"/>
      <c r="D138" s="482">
        <f>SUM(D121:D137)</f>
        <v>1141</v>
      </c>
      <c r="E138" s="482">
        <f>SUM(E121:E137)</f>
        <v>4</v>
      </c>
      <c r="F138" s="482">
        <f>SUM(F121:F137)</f>
        <v>1145</v>
      </c>
      <c r="G138" s="484">
        <f t="shared" si="7"/>
        <v>1</v>
      </c>
      <c r="H138" s="364"/>
      <c r="I138" s="364"/>
    </row>
    <row r="139" spans="1:9" ht="14.25">
      <c r="A139" s="383" t="s">
        <v>568</v>
      </c>
      <c r="B139" s="378"/>
      <c r="C139" s="378"/>
      <c r="D139" s="379"/>
      <c r="E139" s="379"/>
      <c r="F139" s="382"/>
      <c r="G139" s="380"/>
      <c r="H139" s="364"/>
      <c r="I139" s="364"/>
    </row>
    <row r="140" spans="1:9" ht="14.25">
      <c r="A140" s="377" t="s">
        <v>437</v>
      </c>
      <c r="B140" s="378" t="s">
        <v>440</v>
      </c>
      <c r="C140" s="378" t="s">
        <v>441</v>
      </c>
      <c r="D140" s="378">
        <v>36</v>
      </c>
      <c r="E140" s="378"/>
      <c r="F140" s="378">
        <f t="shared" si="3"/>
        <v>36</v>
      </c>
      <c r="G140" s="380">
        <f>F140/$F$161</f>
        <v>0.053973013493253376</v>
      </c>
      <c r="H140" s="364"/>
      <c r="I140" s="364"/>
    </row>
    <row r="141" spans="1:9" ht="14.25">
      <c r="A141" s="377" t="s">
        <v>437</v>
      </c>
      <c r="B141" s="378" t="s">
        <v>442</v>
      </c>
      <c r="C141" s="378" t="s">
        <v>441</v>
      </c>
      <c r="D141" s="378">
        <v>11</v>
      </c>
      <c r="E141" s="378"/>
      <c r="F141" s="378">
        <f t="shared" si="3"/>
        <v>11</v>
      </c>
      <c r="G141" s="380">
        <f aca="true" t="shared" si="8" ref="G141:G161">F141/$F$161</f>
        <v>0.01649175412293853</v>
      </c>
      <c r="H141" s="364"/>
      <c r="I141" s="364"/>
    </row>
    <row r="142" spans="1:9" ht="14.25">
      <c r="A142" s="377" t="s">
        <v>437</v>
      </c>
      <c r="B142" s="378" t="s">
        <v>443</v>
      </c>
      <c r="C142" s="378" t="s">
        <v>441</v>
      </c>
      <c r="D142" s="378">
        <v>2</v>
      </c>
      <c r="E142" s="378"/>
      <c r="F142" s="378">
        <f t="shared" si="3"/>
        <v>2</v>
      </c>
      <c r="G142" s="380">
        <f t="shared" si="8"/>
        <v>0.0029985007496251873</v>
      </c>
      <c r="H142" s="364"/>
      <c r="I142" s="364"/>
    </row>
    <row r="143" spans="1:9" ht="14.25">
      <c r="A143" s="377" t="s">
        <v>437</v>
      </c>
      <c r="B143" s="378" t="s">
        <v>445</v>
      </c>
      <c r="C143" s="378" t="s">
        <v>87</v>
      </c>
      <c r="D143" s="378">
        <v>52</v>
      </c>
      <c r="E143" s="378">
        <v>1</v>
      </c>
      <c r="F143" s="378">
        <f t="shared" si="3"/>
        <v>53</v>
      </c>
      <c r="G143" s="380">
        <f t="shared" si="8"/>
        <v>0.07946026986506746</v>
      </c>
      <c r="H143" s="364"/>
      <c r="I143" s="364"/>
    </row>
    <row r="144" spans="1:9" ht="14.25">
      <c r="A144" s="377" t="s">
        <v>437</v>
      </c>
      <c r="B144" s="378" t="s">
        <v>446</v>
      </c>
      <c r="C144" s="378" t="s">
        <v>87</v>
      </c>
      <c r="D144" s="378">
        <v>1</v>
      </c>
      <c r="E144" s="378"/>
      <c r="F144" s="378">
        <f t="shared" si="3"/>
        <v>1</v>
      </c>
      <c r="G144" s="380">
        <f t="shared" si="8"/>
        <v>0.0014992503748125937</v>
      </c>
      <c r="H144" s="364"/>
      <c r="I144" s="364"/>
    </row>
    <row r="145" spans="1:9" ht="14.25">
      <c r="A145" s="377" t="s">
        <v>437</v>
      </c>
      <c r="B145" s="378" t="s">
        <v>449</v>
      </c>
      <c r="C145" s="378" t="s">
        <v>88</v>
      </c>
      <c r="D145" s="378">
        <v>68</v>
      </c>
      <c r="E145" s="378"/>
      <c r="F145" s="378">
        <f t="shared" si="3"/>
        <v>68</v>
      </c>
      <c r="G145" s="380">
        <f t="shared" si="8"/>
        <v>0.10194902548725637</v>
      </c>
      <c r="H145" s="364"/>
      <c r="I145" s="364"/>
    </row>
    <row r="146" spans="1:9" ht="14.25">
      <c r="A146" s="377" t="s">
        <v>437</v>
      </c>
      <c r="B146" s="378" t="s">
        <v>451</v>
      </c>
      <c r="C146" s="378" t="s">
        <v>452</v>
      </c>
      <c r="D146" s="378">
        <v>29</v>
      </c>
      <c r="E146" s="378"/>
      <c r="F146" s="378">
        <f t="shared" si="3"/>
        <v>29</v>
      </c>
      <c r="G146" s="380">
        <f t="shared" si="8"/>
        <v>0.043478260869565216</v>
      </c>
      <c r="H146" s="364"/>
      <c r="I146" s="364"/>
    </row>
    <row r="147" spans="1:9" ht="14.25">
      <c r="A147" s="377" t="s">
        <v>437</v>
      </c>
      <c r="B147" s="378" t="s">
        <v>453</v>
      </c>
      <c r="C147" s="378" t="s">
        <v>550</v>
      </c>
      <c r="D147" s="378">
        <v>156</v>
      </c>
      <c r="E147" s="378"/>
      <c r="F147" s="378">
        <f t="shared" si="3"/>
        <v>156</v>
      </c>
      <c r="G147" s="380">
        <f t="shared" si="8"/>
        <v>0.23388305847076463</v>
      </c>
      <c r="H147" s="364"/>
      <c r="I147" s="364"/>
    </row>
    <row r="148" spans="1:9" ht="14.25">
      <c r="A148" s="377" t="s">
        <v>437</v>
      </c>
      <c r="B148" s="378" t="s">
        <v>456</v>
      </c>
      <c r="C148" s="378" t="s">
        <v>455</v>
      </c>
      <c r="D148" s="378">
        <v>28</v>
      </c>
      <c r="E148" s="378"/>
      <c r="F148" s="378">
        <f t="shared" si="3"/>
        <v>28</v>
      </c>
      <c r="G148" s="380">
        <f t="shared" si="8"/>
        <v>0.041979010494752625</v>
      </c>
      <c r="H148" s="364"/>
      <c r="I148" s="364"/>
    </row>
    <row r="149" spans="1:9" ht="14.25">
      <c r="A149" s="377" t="s">
        <v>437</v>
      </c>
      <c r="B149" s="378" t="s">
        <v>458</v>
      </c>
      <c r="C149" s="378" t="s">
        <v>455</v>
      </c>
      <c r="D149" s="378">
        <v>2</v>
      </c>
      <c r="E149" s="378"/>
      <c r="F149" s="378">
        <f t="shared" si="3"/>
        <v>2</v>
      </c>
      <c r="G149" s="380">
        <f t="shared" si="8"/>
        <v>0.0029985007496251873</v>
      </c>
      <c r="H149" s="364"/>
      <c r="I149" s="364"/>
    </row>
    <row r="150" spans="1:9" ht="14.25">
      <c r="A150" s="377" t="s">
        <v>437</v>
      </c>
      <c r="B150" s="378" t="s">
        <v>460</v>
      </c>
      <c r="C150" s="378" t="s">
        <v>8</v>
      </c>
      <c r="D150" s="378">
        <v>1</v>
      </c>
      <c r="E150" s="378"/>
      <c r="F150" s="378">
        <f t="shared" si="3"/>
        <v>1</v>
      </c>
      <c r="G150" s="380">
        <f t="shared" si="8"/>
        <v>0.0014992503748125937</v>
      </c>
      <c r="H150" s="364"/>
      <c r="I150" s="364"/>
    </row>
    <row r="151" spans="1:9" ht="14.25">
      <c r="A151" s="377" t="s">
        <v>437</v>
      </c>
      <c r="B151" s="378" t="s">
        <v>461</v>
      </c>
      <c r="C151" s="378" t="s">
        <v>8</v>
      </c>
      <c r="D151" s="378">
        <v>3</v>
      </c>
      <c r="E151" s="378"/>
      <c r="F151" s="378">
        <f t="shared" si="3"/>
        <v>3</v>
      </c>
      <c r="G151" s="380">
        <f t="shared" si="8"/>
        <v>0.004497751124437781</v>
      </c>
      <c r="H151" s="364"/>
      <c r="I151" s="364"/>
    </row>
    <row r="152" spans="1:9" ht="14.25">
      <c r="A152" s="377" t="s">
        <v>437</v>
      </c>
      <c r="B152" s="378" t="s">
        <v>462</v>
      </c>
      <c r="C152" s="378" t="s">
        <v>463</v>
      </c>
      <c r="D152" s="378">
        <v>1</v>
      </c>
      <c r="E152" s="378"/>
      <c r="F152" s="378">
        <f t="shared" si="3"/>
        <v>1</v>
      </c>
      <c r="G152" s="380">
        <f t="shared" si="8"/>
        <v>0.0014992503748125937</v>
      </c>
      <c r="H152" s="364"/>
      <c r="I152" s="364"/>
    </row>
    <row r="153" spans="1:9" ht="14.25">
      <c r="A153" s="377" t="s">
        <v>437</v>
      </c>
      <c r="B153" s="378" t="s">
        <v>464</v>
      </c>
      <c r="C153" s="378" t="s">
        <v>465</v>
      </c>
      <c r="D153" s="378">
        <v>1</v>
      </c>
      <c r="E153" s="378"/>
      <c r="F153" s="378">
        <f t="shared" si="3"/>
        <v>1</v>
      </c>
      <c r="G153" s="380">
        <f t="shared" si="8"/>
        <v>0.0014992503748125937</v>
      </c>
      <c r="H153" s="364"/>
      <c r="I153" s="364"/>
    </row>
    <row r="154" spans="1:9" ht="14.25">
      <c r="A154" s="377" t="s">
        <v>437</v>
      </c>
      <c r="B154" s="378" t="s">
        <v>471</v>
      </c>
      <c r="C154" s="378" t="s">
        <v>132</v>
      </c>
      <c r="D154" s="378">
        <v>30</v>
      </c>
      <c r="E154" s="378"/>
      <c r="F154" s="378">
        <f t="shared" si="3"/>
        <v>30</v>
      </c>
      <c r="G154" s="380">
        <f t="shared" si="8"/>
        <v>0.044977511244377814</v>
      </c>
      <c r="H154" s="364"/>
      <c r="I154" s="364"/>
    </row>
    <row r="155" spans="1:9" ht="14.25">
      <c r="A155" s="377" t="s">
        <v>437</v>
      </c>
      <c r="B155" s="378" t="s">
        <v>474</v>
      </c>
      <c r="C155" s="378" t="s">
        <v>473</v>
      </c>
      <c r="D155" s="378">
        <v>1</v>
      </c>
      <c r="E155" s="378"/>
      <c r="F155" s="378">
        <f t="shared" si="3"/>
        <v>1</v>
      </c>
      <c r="G155" s="380">
        <f t="shared" si="8"/>
        <v>0.0014992503748125937</v>
      </c>
      <c r="H155" s="364"/>
      <c r="I155" s="364"/>
    </row>
    <row r="156" spans="1:9" ht="14.25">
      <c r="A156" s="377" t="s">
        <v>437</v>
      </c>
      <c r="B156" s="378" t="s">
        <v>476</v>
      </c>
      <c r="C156" s="378" t="s">
        <v>551</v>
      </c>
      <c r="D156" s="378">
        <v>1</v>
      </c>
      <c r="E156" s="378"/>
      <c r="F156" s="378">
        <f t="shared" si="3"/>
        <v>1</v>
      </c>
      <c r="G156" s="380">
        <f t="shared" si="8"/>
        <v>0.0014992503748125937</v>
      </c>
      <c r="H156" s="364"/>
      <c r="I156" s="364"/>
    </row>
    <row r="157" spans="1:9" ht="14.25">
      <c r="A157" s="377" t="s">
        <v>437</v>
      </c>
      <c r="B157" s="378" t="s">
        <v>478</v>
      </c>
      <c r="C157" s="378" t="s">
        <v>90</v>
      </c>
      <c r="D157" s="378">
        <v>176</v>
      </c>
      <c r="E157" s="378"/>
      <c r="F157" s="378">
        <f t="shared" si="3"/>
        <v>176</v>
      </c>
      <c r="G157" s="380">
        <f t="shared" si="8"/>
        <v>0.2638680659670165</v>
      </c>
      <c r="H157" s="364"/>
      <c r="I157" s="364"/>
    </row>
    <row r="158" spans="1:9" ht="14.25">
      <c r="A158" s="377" t="s">
        <v>437</v>
      </c>
      <c r="B158" s="378" t="s">
        <v>480</v>
      </c>
      <c r="C158" s="378" t="s">
        <v>552</v>
      </c>
      <c r="D158" s="378">
        <v>30</v>
      </c>
      <c r="E158" s="378"/>
      <c r="F158" s="378">
        <f t="shared" si="3"/>
        <v>30</v>
      </c>
      <c r="G158" s="380">
        <f t="shared" si="8"/>
        <v>0.044977511244377814</v>
      </c>
      <c r="H158" s="364"/>
      <c r="I158" s="364"/>
    </row>
    <row r="159" spans="1:9" ht="14.25">
      <c r="A159" s="377" t="s">
        <v>437</v>
      </c>
      <c r="B159" s="378" t="s">
        <v>481</v>
      </c>
      <c r="C159" s="378" t="s">
        <v>482</v>
      </c>
      <c r="D159" s="378">
        <v>9</v>
      </c>
      <c r="E159" s="378"/>
      <c r="F159" s="378">
        <f t="shared" si="3"/>
        <v>9</v>
      </c>
      <c r="G159" s="380">
        <f t="shared" si="8"/>
        <v>0.013493253373313344</v>
      </c>
      <c r="H159" s="364"/>
      <c r="I159" s="364"/>
    </row>
    <row r="160" spans="1:9" ht="14.25">
      <c r="A160" s="377" t="s">
        <v>437</v>
      </c>
      <c r="B160" s="378" t="s">
        <v>483</v>
      </c>
      <c r="C160" s="378" t="s">
        <v>484</v>
      </c>
      <c r="D160" s="378">
        <v>28</v>
      </c>
      <c r="E160" s="378"/>
      <c r="F160" s="378">
        <f t="shared" si="3"/>
        <v>28</v>
      </c>
      <c r="G160" s="380">
        <f t="shared" si="8"/>
        <v>0.041979010494752625</v>
      </c>
      <c r="H160" s="364"/>
      <c r="I160" s="364"/>
    </row>
    <row r="161" spans="1:9" ht="15">
      <c r="A161" s="480" t="s">
        <v>569</v>
      </c>
      <c r="B161" s="481"/>
      <c r="C161" s="481"/>
      <c r="D161" s="481">
        <f>SUM(D140:D160)</f>
        <v>666</v>
      </c>
      <c r="E161" s="481">
        <f>SUM(E140:E160)</f>
        <v>1</v>
      </c>
      <c r="F161" s="481">
        <f>SUM(F140:F160)</f>
        <v>667</v>
      </c>
      <c r="G161" s="484">
        <f t="shared" si="8"/>
        <v>1</v>
      </c>
      <c r="H161" s="364"/>
      <c r="I161" s="364"/>
    </row>
    <row r="162" spans="1:9" ht="14.25">
      <c r="A162" s="377" t="s">
        <v>528</v>
      </c>
      <c r="B162" s="378" t="s">
        <v>529</v>
      </c>
      <c r="C162" s="378" t="s">
        <v>553</v>
      </c>
      <c r="D162" s="378">
        <v>19</v>
      </c>
      <c r="E162" s="378"/>
      <c r="F162" s="378">
        <f aca="true" t="shared" si="9" ref="F162:F179">SUM(D162:E162)</f>
        <v>19</v>
      </c>
      <c r="G162" s="385">
        <f>F162/$F$164</f>
        <v>0.21839080459770116</v>
      </c>
      <c r="H162" s="364"/>
      <c r="I162" s="364"/>
    </row>
    <row r="163" spans="1:9" ht="14.25">
      <c r="A163" s="377" t="s">
        <v>528</v>
      </c>
      <c r="B163" s="378" t="s">
        <v>530</v>
      </c>
      <c r="C163" s="378" t="s">
        <v>531</v>
      </c>
      <c r="D163" s="378">
        <v>68</v>
      </c>
      <c r="E163" s="378"/>
      <c r="F163" s="378">
        <f t="shared" si="9"/>
        <v>68</v>
      </c>
      <c r="G163" s="385">
        <f>F163/$F$164</f>
        <v>0.7816091954022989</v>
      </c>
      <c r="H163" s="364"/>
      <c r="I163" s="364"/>
    </row>
    <row r="164" spans="1:9" ht="15">
      <c r="A164" s="480" t="s">
        <v>570</v>
      </c>
      <c r="B164" s="481"/>
      <c r="C164" s="481"/>
      <c r="D164" s="481">
        <f>SUM(D162:D163)</f>
        <v>87</v>
      </c>
      <c r="E164" s="481"/>
      <c r="F164" s="481">
        <f>SUM(F162:F163)</f>
        <v>87</v>
      </c>
      <c r="G164" s="484">
        <f>F164/$F$164</f>
        <v>1</v>
      </c>
      <c r="H164" s="364"/>
      <c r="I164" s="364"/>
    </row>
    <row r="165" spans="1:9" ht="14.25">
      <c r="A165" s="383" t="s">
        <v>11</v>
      </c>
      <c r="B165" s="378"/>
      <c r="C165" s="378"/>
      <c r="D165" s="378"/>
      <c r="E165" s="378"/>
      <c r="F165" s="378"/>
      <c r="G165" s="385"/>
      <c r="H165" s="364"/>
      <c r="I165" s="364"/>
    </row>
    <row r="166" spans="1:9" ht="14.25">
      <c r="A166" s="377" t="s">
        <v>496</v>
      </c>
      <c r="B166" s="378" t="s">
        <v>497</v>
      </c>
      <c r="C166" s="378" t="s">
        <v>497</v>
      </c>
      <c r="D166" s="378">
        <v>185</v>
      </c>
      <c r="E166" s="378"/>
      <c r="F166" s="378">
        <f t="shared" si="9"/>
        <v>185</v>
      </c>
      <c r="G166" s="380">
        <f aca="true" t="shared" si="10" ref="G166:G171">F166/$F$171</f>
        <v>0.12155059132720106</v>
      </c>
      <c r="H166" s="364"/>
      <c r="I166" s="364"/>
    </row>
    <row r="167" spans="1:9" ht="14.25">
      <c r="A167" s="377" t="s">
        <v>496</v>
      </c>
      <c r="B167" s="378" t="s">
        <v>498</v>
      </c>
      <c r="C167" s="378" t="s">
        <v>499</v>
      </c>
      <c r="D167" s="378">
        <v>914</v>
      </c>
      <c r="E167" s="378"/>
      <c r="F167" s="378">
        <f t="shared" si="9"/>
        <v>914</v>
      </c>
      <c r="G167" s="380">
        <f t="shared" si="10"/>
        <v>0.6005256241787122</v>
      </c>
      <c r="H167" s="364"/>
      <c r="I167" s="364"/>
    </row>
    <row r="168" spans="1:9" ht="14.25">
      <c r="A168" s="377" t="s">
        <v>496</v>
      </c>
      <c r="B168" s="378" t="s">
        <v>500</v>
      </c>
      <c r="C168" s="378" t="s">
        <v>14</v>
      </c>
      <c r="D168" s="378">
        <v>239</v>
      </c>
      <c r="E168" s="378"/>
      <c r="F168" s="378">
        <f t="shared" si="9"/>
        <v>239</v>
      </c>
      <c r="G168" s="380">
        <f t="shared" si="10"/>
        <v>0.15703022339027595</v>
      </c>
      <c r="H168" s="364"/>
      <c r="I168" s="364"/>
    </row>
    <row r="169" spans="1:9" ht="14.25">
      <c r="A169" s="377" t="s">
        <v>496</v>
      </c>
      <c r="B169" s="378" t="s">
        <v>501</v>
      </c>
      <c r="C169" s="378" t="s">
        <v>502</v>
      </c>
      <c r="D169" s="378">
        <v>179</v>
      </c>
      <c r="E169" s="378"/>
      <c r="F169" s="378">
        <f t="shared" si="9"/>
        <v>179</v>
      </c>
      <c r="G169" s="380">
        <f t="shared" si="10"/>
        <v>0.1176084099868594</v>
      </c>
      <c r="H169" s="364"/>
      <c r="I169" s="364"/>
    </row>
    <row r="170" spans="1:9" ht="14.25">
      <c r="A170" s="377" t="s">
        <v>496</v>
      </c>
      <c r="B170" s="378" t="s">
        <v>503</v>
      </c>
      <c r="C170" s="378" t="s">
        <v>504</v>
      </c>
      <c r="D170" s="378">
        <v>5</v>
      </c>
      <c r="E170" s="378"/>
      <c r="F170" s="378">
        <f t="shared" si="9"/>
        <v>5</v>
      </c>
      <c r="G170" s="380">
        <f t="shared" si="10"/>
        <v>0.0032851511169513796</v>
      </c>
      <c r="H170" s="364"/>
      <c r="I170" s="364"/>
    </row>
    <row r="171" spans="1:9" ht="15">
      <c r="A171" s="480" t="s">
        <v>554</v>
      </c>
      <c r="B171" s="481"/>
      <c r="C171" s="481"/>
      <c r="D171" s="482">
        <f>SUM(D166:D170)</f>
        <v>1522</v>
      </c>
      <c r="E171" s="482"/>
      <c r="F171" s="482">
        <f>SUM(F166:F170)</f>
        <v>1522</v>
      </c>
      <c r="G171" s="484">
        <f t="shared" si="10"/>
        <v>1</v>
      </c>
      <c r="H171" s="364"/>
      <c r="I171" s="364"/>
    </row>
    <row r="172" spans="1:9" ht="14.25">
      <c r="A172" s="383" t="s">
        <v>571</v>
      </c>
      <c r="B172" s="378"/>
      <c r="C172" s="378"/>
      <c r="D172" s="379"/>
      <c r="E172" s="379"/>
      <c r="F172" s="382"/>
      <c r="G172" s="380"/>
      <c r="H172" s="364"/>
      <c r="I172" s="364"/>
    </row>
    <row r="173" spans="1:9" ht="14.25">
      <c r="A173" s="377" t="s">
        <v>505</v>
      </c>
      <c r="B173" s="378" t="s">
        <v>506</v>
      </c>
      <c r="C173" s="378" t="s">
        <v>97</v>
      </c>
      <c r="D173" s="378">
        <v>15</v>
      </c>
      <c r="E173" s="378">
        <v>1</v>
      </c>
      <c r="F173" s="378">
        <f t="shared" si="9"/>
        <v>16</v>
      </c>
      <c r="G173" s="380">
        <f>F173/$F$180</f>
        <v>0.06504065040650407</v>
      </c>
      <c r="H173" s="364"/>
      <c r="I173" s="364"/>
    </row>
    <row r="174" spans="1:9" ht="14.25">
      <c r="A174" s="377" t="s">
        <v>505</v>
      </c>
      <c r="B174" s="378" t="s">
        <v>507</v>
      </c>
      <c r="C174" s="378" t="s">
        <v>221</v>
      </c>
      <c r="D174" s="378">
        <v>2</v>
      </c>
      <c r="E174" s="378"/>
      <c r="F174" s="378">
        <f t="shared" si="9"/>
        <v>2</v>
      </c>
      <c r="G174" s="380">
        <f aca="true" t="shared" si="11" ref="G174:G180">F174/$F$180</f>
        <v>0.008130081300813009</v>
      </c>
      <c r="H174" s="364"/>
      <c r="I174" s="364"/>
    </row>
    <row r="175" spans="1:9" ht="14.25">
      <c r="A175" s="377" t="s">
        <v>505</v>
      </c>
      <c r="B175" s="378" t="s">
        <v>517</v>
      </c>
      <c r="C175" s="378" t="s">
        <v>518</v>
      </c>
      <c r="D175" s="378">
        <v>20</v>
      </c>
      <c r="E175" s="378"/>
      <c r="F175" s="378">
        <f t="shared" si="9"/>
        <v>20</v>
      </c>
      <c r="G175" s="380">
        <f t="shared" si="11"/>
        <v>0.08130081300813008</v>
      </c>
      <c r="H175" s="364"/>
      <c r="I175" s="364"/>
    </row>
    <row r="176" spans="1:9" ht="14.25">
      <c r="A176" s="377" t="s">
        <v>505</v>
      </c>
      <c r="B176" s="378" t="s">
        <v>519</v>
      </c>
      <c r="C176" s="378" t="s">
        <v>520</v>
      </c>
      <c r="D176" s="378">
        <v>64</v>
      </c>
      <c r="E176" s="378"/>
      <c r="F176" s="378">
        <f t="shared" si="9"/>
        <v>64</v>
      </c>
      <c r="G176" s="380">
        <f t="shared" si="11"/>
        <v>0.2601626016260163</v>
      </c>
      <c r="H176" s="364"/>
      <c r="I176" s="364"/>
    </row>
    <row r="177" spans="1:9" ht="14.25">
      <c r="A177" s="377" t="s">
        <v>505</v>
      </c>
      <c r="B177" s="378" t="s">
        <v>522</v>
      </c>
      <c r="C177" s="378" t="s">
        <v>12</v>
      </c>
      <c r="D177" s="378">
        <v>4</v>
      </c>
      <c r="E177" s="378"/>
      <c r="F177" s="378">
        <f t="shared" si="9"/>
        <v>4</v>
      </c>
      <c r="G177" s="380">
        <f t="shared" si="11"/>
        <v>0.016260162601626018</v>
      </c>
      <c r="H177" s="364"/>
      <c r="I177" s="364"/>
    </row>
    <row r="178" spans="1:9" ht="14.25">
      <c r="A178" s="377" t="s">
        <v>505</v>
      </c>
      <c r="B178" s="378" t="s">
        <v>524</v>
      </c>
      <c r="C178" s="378" t="s">
        <v>147</v>
      </c>
      <c r="D178" s="378">
        <v>44</v>
      </c>
      <c r="E178" s="378"/>
      <c r="F178" s="378">
        <f t="shared" si="9"/>
        <v>44</v>
      </c>
      <c r="G178" s="380">
        <f t="shared" si="11"/>
        <v>0.17886178861788618</v>
      </c>
      <c r="H178" s="364"/>
      <c r="I178" s="364"/>
    </row>
    <row r="179" spans="1:9" ht="14.25">
      <c r="A179" s="377" t="s">
        <v>505</v>
      </c>
      <c r="B179" s="378" t="s">
        <v>527</v>
      </c>
      <c r="C179" s="378" t="s">
        <v>100</v>
      </c>
      <c r="D179" s="378">
        <v>96</v>
      </c>
      <c r="E179" s="378"/>
      <c r="F179" s="378">
        <f t="shared" si="9"/>
        <v>96</v>
      </c>
      <c r="G179" s="380">
        <f t="shared" si="11"/>
        <v>0.3902439024390244</v>
      </c>
      <c r="H179" s="364"/>
      <c r="I179" s="364"/>
    </row>
    <row r="180" spans="1:9" ht="15">
      <c r="A180" s="485" t="s">
        <v>572</v>
      </c>
      <c r="B180" s="486"/>
      <c r="C180" s="486"/>
      <c r="D180" s="486">
        <f>SUM(D173:D179)</f>
        <v>245</v>
      </c>
      <c r="E180" s="486">
        <f>SUM(E173:E179)</f>
        <v>1</v>
      </c>
      <c r="F180" s="486">
        <f>SUM(F173:F179)</f>
        <v>246</v>
      </c>
      <c r="G180" s="487">
        <f t="shared" si="11"/>
        <v>1</v>
      </c>
      <c r="H180" s="364"/>
      <c r="I180" s="364"/>
    </row>
    <row r="181" spans="1:9" ht="12.75" customHeight="1">
      <c r="A181" s="503" t="s">
        <v>2</v>
      </c>
      <c r="B181" s="500" t="s">
        <v>170</v>
      </c>
      <c r="C181" s="500"/>
      <c r="D181" s="500" t="s">
        <v>16</v>
      </c>
      <c r="E181" s="500"/>
      <c r="F181" s="500"/>
      <c r="G181" s="501"/>
      <c r="H181" s="366"/>
      <c r="I181" s="364"/>
    </row>
    <row r="182" spans="1:9" s="3" customFormat="1" ht="14.25">
      <c r="A182" s="504"/>
      <c r="B182" s="502"/>
      <c r="C182" s="502"/>
      <c r="D182" s="370" t="s">
        <v>544</v>
      </c>
      <c r="E182" s="370" t="s">
        <v>171</v>
      </c>
      <c r="F182" s="370" t="s">
        <v>3</v>
      </c>
      <c r="G182" s="386" t="s">
        <v>546</v>
      </c>
      <c r="H182" s="368"/>
      <c r="I182" s="367"/>
    </row>
    <row r="183" spans="1:9" s="3" customFormat="1" ht="14.25">
      <c r="A183" s="387" t="s">
        <v>573</v>
      </c>
      <c r="B183" s="370"/>
      <c r="C183" s="370"/>
      <c r="D183" s="370"/>
      <c r="E183" s="370"/>
      <c r="F183" s="370"/>
      <c r="G183" s="386"/>
      <c r="H183" s="368"/>
      <c r="I183" s="367"/>
    </row>
    <row r="184" spans="1:9" ht="14.25">
      <c r="A184" s="377" t="s">
        <v>535</v>
      </c>
      <c r="B184" s="378" t="s">
        <v>184</v>
      </c>
      <c r="C184" s="378" t="s">
        <v>185</v>
      </c>
      <c r="D184" s="378">
        <v>2</v>
      </c>
      <c r="E184" s="378"/>
      <c r="F184" s="378">
        <f>SUM(D184:E184)</f>
        <v>2</v>
      </c>
      <c r="G184" s="380">
        <f>F184/$F$214</f>
        <v>0.0022172949002217295</v>
      </c>
      <c r="H184" s="364"/>
      <c r="I184" s="364"/>
    </row>
    <row r="185" spans="1:9" ht="14.25">
      <c r="A185" s="377" t="s">
        <v>535</v>
      </c>
      <c r="B185" s="378" t="s">
        <v>186</v>
      </c>
      <c r="C185" s="378" t="s">
        <v>187</v>
      </c>
      <c r="D185" s="378">
        <v>1</v>
      </c>
      <c r="E185" s="378"/>
      <c r="F185" s="378">
        <f aca="true" t="shared" si="12" ref="F185:F213">SUM(D185:E185)</f>
        <v>1</v>
      </c>
      <c r="G185" s="380">
        <f aca="true" t="shared" si="13" ref="G185:G214">F185/$F$214</f>
        <v>0.0011086474501108647</v>
      </c>
      <c r="H185" s="364"/>
      <c r="I185" s="364"/>
    </row>
    <row r="186" spans="1:9" ht="14.25">
      <c r="A186" s="377" t="s">
        <v>535</v>
      </c>
      <c r="B186" s="378" t="s">
        <v>192</v>
      </c>
      <c r="C186" s="378" t="s">
        <v>182</v>
      </c>
      <c r="D186" s="378">
        <v>32</v>
      </c>
      <c r="E186" s="378"/>
      <c r="F186" s="378">
        <f t="shared" si="12"/>
        <v>32</v>
      </c>
      <c r="G186" s="380">
        <f t="shared" si="13"/>
        <v>0.03547671840354767</v>
      </c>
      <c r="H186" s="364"/>
      <c r="I186" s="364"/>
    </row>
    <row r="187" spans="1:9" ht="14.25">
      <c r="A187" s="377" t="s">
        <v>535</v>
      </c>
      <c r="B187" s="378" t="s">
        <v>193</v>
      </c>
      <c r="C187" s="378" t="s">
        <v>32</v>
      </c>
      <c r="D187" s="378">
        <v>28</v>
      </c>
      <c r="E187" s="378"/>
      <c r="F187" s="378">
        <f t="shared" si="12"/>
        <v>28</v>
      </c>
      <c r="G187" s="380">
        <f t="shared" si="13"/>
        <v>0.031042128603104215</v>
      </c>
      <c r="H187" s="364"/>
      <c r="I187" s="364"/>
    </row>
    <row r="188" spans="1:9" ht="14.25">
      <c r="A188" s="377" t="s">
        <v>535</v>
      </c>
      <c r="B188" s="378" t="s">
        <v>194</v>
      </c>
      <c r="C188" s="378" t="s">
        <v>195</v>
      </c>
      <c r="D188" s="378">
        <v>23</v>
      </c>
      <c r="E188" s="378"/>
      <c r="F188" s="378">
        <f t="shared" si="12"/>
        <v>23</v>
      </c>
      <c r="G188" s="380">
        <f t="shared" si="13"/>
        <v>0.025498891352549888</v>
      </c>
      <c r="H188" s="364"/>
      <c r="I188" s="364"/>
    </row>
    <row r="189" spans="1:9" ht="14.25">
      <c r="A189" s="377" t="s">
        <v>535</v>
      </c>
      <c r="B189" s="378" t="s">
        <v>206</v>
      </c>
      <c r="C189" s="378" t="s">
        <v>31</v>
      </c>
      <c r="D189" s="378">
        <v>3</v>
      </c>
      <c r="E189" s="378"/>
      <c r="F189" s="378">
        <f t="shared" si="12"/>
        <v>3</v>
      </c>
      <c r="G189" s="380">
        <f t="shared" si="13"/>
        <v>0.0033259423503325942</v>
      </c>
      <c r="H189" s="364"/>
      <c r="I189" s="364"/>
    </row>
    <row r="190" spans="1:9" ht="14.25">
      <c r="A190" s="377" t="s">
        <v>535</v>
      </c>
      <c r="B190" s="378" t="s">
        <v>207</v>
      </c>
      <c r="C190" s="378" t="s">
        <v>208</v>
      </c>
      <c r="D190" s="378">
        <v>1</v>
      </c>
      <c r="E190" s="378"/>
      <c r="F190" s="378">
        <f t="shared" si="12"/>
        <v>1</v>
      </c>
      <c r="G190" s="380">
        <f t="shared" si="13"/>
        <v>0.0011086474501108647</v>
      </c>
      <c r="H190" s="364"/>
      <c r="I190" s="364"/>
    </row>
    <row r="191" spans="1:9" ht="14.25">
      <c r="A191" s="377" t="s">
        <v>535</v>
      </c>
      <c r="B191" s="378" t="s">
        <v>209</v>
      </c>
      <c r="C191" s="378" t="s">
        <v>208</v>
      </c>
      <c r="D191" s="378">
        <v>137</v>
      </c>
      <c r="E191" s="378"/>
      <c r="F191" s="378">
        <f t="shared" si="12"/>
        <v>137</v>
      </c>
      <c r="G191" s="380">
        <f t="shared" si="13"/>
        <v>0.15188470066518847</v>
      </c>
      <c r="H191" s="364"/>
      <c r="I191" s="364"/>
    </row>
    <row r="192" spans="1:9" ht="14.25">
      <c r="A192" s="377" t="s">
        <v>535</v>
      </c>
      <c r="B192" s="378" t="s">
        <v>210</v>
      </c>
      <c r="C192" s="378" t="s">
        <v>182</v>
      </c>
      <c r="D192" s="378">
        <v>20</v>
      </c>
      <c r="E192" s="378">
        <v>2</v>
      </c>
      <c r="F192" s="378">
        <f t="shared" si="12"/>
        <v>22</v>
      </c>
      <c r="G192" s="380">
        <f t="shared" si="13"/>
        <v>0.024390243902439025</v>
      </c>
      <c r="H192" s="364"/>
      <c r="I192" s="364"/>
    </row>
    <row r="193" spans="1:9" ht="14.25">
      <c r="A193" s="377" t="s">
        <v>535</v>
      </c>
      <c r="B193" s="378" t="s">
        <v>211</v>
      </c>
      <c r="C193" s="378" t="s">
        <v>32</v>
      </c>
      <c r="D193" s="378">
        <v>26</v>
      </c>
      <c r="E193" s="378">
        <v>1</v>
      </c>
      <c r="F193" s="378">
        <f t="shared" si="12"/>
        <v>27</v>
      </c>
      <c r="G193" s="380">
        <f t="shared" si="13"/>
        <v>0.02993348115299335</v>
      </c>
      <c r="H193" s="364"/>
      <c r="I193" s="364"/>
    </row>
    <row r="194" spans="1:9" ht="14.25">
      <c r="A194" s="377" t="s">
        <v>535</v>
      </c>
      <c r="B194" s="378" t="s">
        <v>212</v>
      </c>
      <c r="C194" s="378" t="s">
        <v>213</v>
      </c>
      <c r="D194" s="378">
        <v>30</v>
      </c>
      <c r="E194" s="378">
        <v>1</v>
      </c>
      <c r="F194" s="378">
        <f t="shared" si="12"/>
        <v>31</v>
      </c>
      <c r="G194" s="380">
        <f t="shared" si="13"/>
        <v>0.03436807095343681</v>
      </c>
      <c r="H194" s="364"/>
      <c r="I194" s="364"/>
    </row>
    <row r="195" spans="1:9" ht="14.25">
      <c r="A195" s="377" t="s">
        <v>535</v>
      </c>
      <c r="B195" s="378" t="s">
        <v>214</v>
      </c>
      <c r="C195" s="378" t="s">
        <v>36</v>
      </c>
      <c r="D195" s="378">
        <v>12</v>
      </c>
      <c r="E195" s="378"/>
      <c r="F195" s="378">
        <f t="shared" si="12"/>
        <v>12</v>
      </c>
      <c r="G195" s="380">
        <f t="shared" si="13"/>
        <v>0.013303769401330377</v>
      </c>
      <c r="H195" s="364"/>
      <c r="I195" s="364"/>
    </row>
    <row r="196" spans="1:9" ht="14.25">
      <c r="A196" s="377" t="s">
        <v>535</v>
      </c>
      <c r="B196" s="378" t="s">
        <v>215</v>
      </c>
      <c r="C196" s="378" t="s">
        <v>37</v>
      </c>
      <c r="D196" s="378">
        <v>66</v>
      </c>
      <c r="E196" s="378"/>
      <c r="F196" s="378">
        <f t="shared" si="12"/>
        <v>66</v>
      </c>
      <c r="G196" s="380">
        <f t="shared" si="13"/>
        <v>0.07317073170731707</v>
      </c>
      <c r="H196" s="364"/>
      <c r="I196" s="364"/>
    </row>
    <row r="197" spans="1:9" ht="14.25">
      <c r="A197" s="377" t="s">
        <v>535</v>
      </c>
      <c r="B197" s="378" t="s">
        <v>220</v>
      </c>
      <c r="C197" s="378" t="s">
        <v>221</v>
      </c>
      <c r="D197" s="378">
        <v>10</v>
      </c>
      <c r="E197" s="378"/>
      <c r="F197" s="378">
        <f t="shared" si="12"/>
        <v>10</v>
      </c>
      <c r="G197" s="380">
        <f t="shared" si="13"/>
        <v>0.011086474501108648</v>
      </c>
      <c r="H197" s="364"/>
      <c r="I197" s="364"/>
    </row>
    <row r="198" spans="1:9" ht="14.25">
      <c r="A198" s="377" t="s">
        <v>535</v>
      </c>
      <c r="B198" s="378" t="s">
        <v>222</v>
      </c>
      <c r="C198" s="378" t="s">
        <v>223</v>
      </c>
      <c r="D198" s="378">
        <v>43</v>
      </c>
      <c r="E198" s="378"/>
      <c r="F198" s="378">
        <f t="shared" si="12"/>
        <v>43</v>
      </c>
      <c r="G198" s="380">
        <f t="shared" si="13"/>
        <v>0.04767184035476718</v>
      </c>
      <c r="H198" s="364"/>
      <c r="I198" s="364"/>
    </row>
    <row r="199" spans="1:9" ht="14.25">
      <c r="A199" s="377" t="s">
        <v>535</v>
      </c>
      <c r="B199" s="378" t="s">
        <v>224</v>
      </c>
      <c r="C199" s="378" t="s">
        <v>41</v>
      </c>
      <c r="D199" s="378">
        <v>33</v>
      </c>
      <c r="E199" s="378"/>
      <c r="F199" s="378">
        <f t="shared" si="12"/>
        <v>33</v>
      </c>
      <c r="G199" s="380">
        <f t="shared" si="13"/>
        <v>0.036585365853658534</v>
      </c>
      <c r="H199" s="364"/>
      <c r="I199" s="364"/>
    </row>
    <row r="200" spans="1:9" ht="14.25">
      <c r="A200" s="377" t="s">
        <v>535</v>
      </c>
      <c r="B200" s="378" t="s">
        <v>225</v>
      </c>
      <c r="C200" s="378" t="s">
        <v>45</v>
      </c>
      <c r="D200" s="378">
        <v>3</v>
      </c>
      <c r="E200" s="378"/>
      <c r="F200" s="378">
        <f t="shared" si="12"/>
        <v>3</v>
      </c>
      <c r="G200" s="380">
        <f t="shared" si="13"/>
        <v>0.0033259423503325942</v>
      </c>
      <c r="H200" s="364"/>
      <c r="I200" s="364"/>
    </row>
    <row r="201" spans="1:9" ht="14.25">
      <c r="A201" s="377" t="s">
        <v>535</v>
      </c>
      <c r="B201" s="378" t="s">
        <v>226</v>
      </c>
      <c r="C201" s="378" t="s">
        <v>45</v>
      </c>
      <c r="D201" s="378">
        <v>11</v>
      </c>
      <c r="E201" s="378"/>
      <c r="F201" s="378">
        <f t="shared" si="12"/>
        <v>11</v>
      </c>
      <c r="G201" s="380">
        <f t="shared" si="13"/>
        <v>0.012195121951219513</v>
      </c>
      <c r="H201" s="364"/>
      <c r="I201" s="364"/>
    </row>
    <row r="202" spans="1:9" ht="14.25">
      <c r="A202" s="377" t="s">
        <v>535</v>
      </c>
      <c r="B202" s="378" t="s">
        <v>227</v>
      </c>
      <c r="C202" s="378" t="s">
        <v>47</v>
      </c>
      <c r="D202" s="378">
        <v>34</v>
      </c>
      <c r="E202" s="378"/>
      <c r="F202" s="378">
        <f t="shared" si="12"/>
        <v>34</v>
      </c>
      <c r="G202" s="380">
        <f t="shared" si="13"/>
        <v>0.037694013303769404</v>
      </c>
      <c r="H202" s="364"/>
      <c r="I202" s="364"/>
    </row>
    <row r="203" spans="1:9" ht="14.25">
      <c r="A203" s="377" t="s">
        <v>535</v>
      </c>
      <c r="B203" s="378" t="s">
        <v>228</v>
      </c>
      <c r="C203" s="378" t="s">
        <v>48</v>
      </c>
      <c r="D203" s="378">
        <v>6</v>
      </c>
      <c r="E203" s="378"/>
      <c r="F203" s="378">
        <f t="shared" si="12"/>
        <v>6</v>
      </c>
      <c r="G203" s="380">
        <f t="shared" si="13"/>
        <v>0.0066518847006651885</v>
      </c>
      <c r="H203" s="364"/>
      <c r="I203" s="364"/>
    </row>
    <row r="204" spans="1:9" ht="14.25">
      <c r="A204" s="377" t="s">
        <v>535</v>
      </c>
      <c r="B204" s="378" t="s">
        <v>229</v>
      </c>
      <c r="C204" s="378" t="s">
        <v>230</v>
      </c>
      <c r="D204" s="378">
        <v>8</v>
      </c>
      <c r="E204" s="378"/>
      <c r="F204" s="378">
        <f t="shared" si="12"/>
        <v>8</v>
      </c>
      <c r="G204" s="380">
        <f t="shared" si="13"/>
        <v>0.008869179600886918</v>
      </c>
      <c r="H204" s="364"/>
      <c r="I204" s="364"/>
    </row>
    <row r="205" spans="1:9" ht="14.25">
      <c r="A205" s="377" t="s">
        <v>535</v>
      </c>
      <c r="B205" s="378" t="s">
        <v>231</v>
      </c>
      <c r="C205" s="378" t="s">
        <v>50</v>
      </c>
      <c r="D205" s="378">
        <v>9</v>
      </c>
      <c r="E205" s="378"/>
      <c r="F205" s="378">
        <f t="shared" si="12"/>
        <v>9</v>
      </c>
      <c r="G205" s="380">
        <f t="shared" si="13"/>
        <v>0.009977827050997782</v>
      </c>
      <c r="H205" s="364"/>
      <c r="I205" s="364"/>
    </row>
    <row r="206" spans="1:9" ht="14.25">
      <c r="A206" s="377" t="s">
        <v>535</v>
      </c>
      <c r="B206" s="378" t="s">
        <v>232</v>
      </c>
      <c r="C206" s="378" t="s">
        <v>49</v>
      </c>
      <c r="D206" s="378">
        <v>25</v>
      </c>
      <c r="E206" s="378"/>
      <c r="F206" s="378">
        <f t="shared" si="12"/>
        <v>25</v>
      </c>
      <c r="G206" s="380">
        <f t="shared" si="13"/>
        <v>0.02771618625277162</v>
      </c>
      <c r="H206" s="364"/>
      <c r="I206" s="364"/>
    </row>
    <row r="207" spans="1:9" ht="14.25">
      <c r="A207" s="377" t="s">
        <v>535</v>
      </c>
      <c r="B207" s="378" t="s">
        <v>233</v>
      </c>
      <c r="C207" s="378" t="s">
        <v>234</v>
      </c>
      <c r="D207" s="378">
        <v>15</v>
      </c>
      <c r="E207" s="378"/>
      <c r="F207" s="378">
        <f t="shared" si="12"/>
        <v>15</v>
      </c>
      <c r="G207" s="380">
        <f t="shared" si="13"/>
        <v>0.01662971175166297</v>
      </c>
      <c r="H207" s="364"/>
      <c r="I207" s="364"/>
    </row>
    <row r="208" spans="1:9" ht="14.25">
      <c r="A208" s="377" t="s">
        <v>535</v>
      </c>
      <c r="B208" s="378" t="s">
        <v>235</v>
      </c>
      <c r="C208" s="378" t="s">
        <v>52</v>
      </c>
      <c r="D208" s="378">
        <v>78</v>
      </c>
      <c r="E208" s="378">
        <v>4</v>
      </c>
      <c r="F208" s="378">
        <f t="shared" si="12"/>
        <v>82</v>
      </c>
      <c r="G208" s="380">
        <f t="shared" si="13"/>
        <v>0.09090909090909091</v>
      </c>
      <c r="H208" s="364"/>
      <c r="I208" s="364"/>
    </row>
    <row r="209" spans="1:9" ht="14.25">
      <c r="A209" s="377" t="s">
        <v>535</v>
      </c>
      <c r="B209" s="378" t="s">
        <v>236</v>
      </c>
      <c r="C209" s="378" t="s">
        <v>56</v>
      </c>
      <c r="D209" s="378">
        <v>12</v>
      </c>
      <c r="E209" s="378"/>
      <c r="F209" s="378">
        <f t="shared" si="12"/>
        <v>12</v>
      </c>
      <c r="G209" s="380">
        <f t="shared" si="13"/>
        <v>0.013303769401330377</v>
      </c>
      <c r="H209" s="364"/>
      <c r="I209" s="364"/>
    </row>
    <row r="210" spans="1:9" ht="14.25">
      <c r="A210" s="377" t="s">
        <v>535</v>
      </c>
      <c r="B210" s="378" t="s">
        <v>237</v>
      </c>
      <c r="C210" s="378" t="s">
        <v>54</v>
      </c>
      <c r="D210" s="378">
        <v>27</v>
      </c>
      <c r="E210" s="378"/>
      <c r="F210" s="378">
        <f t="shared" si="12"/>
        <v>27</v>
      </c>
      <c r="G210" s="380">
        <f t="shared" si="13"/>
        <v>0.02993348115299335</v>
      </c>
      <c r="H210" s="364"/>
      <c r="I210" s="364"/>
    </row>
    <row r="211" spans="1:9" ht="14.25">
      <c r="A211" s="377" t="s">
        <v>535</v>
      </c>
      <c r="B211" s="378" t="s">
        <v>238</v>
      </c>
      <c r="C211" s="378" t="s">
        <v>239</v>
      </c>
      <c r="D211" s="378">
        <v>29</v>
      </c>
      <c r="E211" s="378">
        <v>1</v>
      </c>
      <c r="F211" s="378">
        <f t="shared" si="12"/>
        <v>30</v>
      </c>
      <c r="G211" s="380">
        <f t="shared" si="13"/>
        <v>0.03325942350332594</v>
      </c>
      <c r="H211" s="364"/>
      <c r="I211" s="364"/>
    </row>
    <row r="212" spans="1:9" ht="14.25">
      <c r="A212" s="377" t="s">
        <v>535</v>
      </c>
      <c r="B212" s="378" t="s">
        <v>240</v>
      </c>
      <c r="C212" s="378" t="s">
        <v>57</v>
      </c>
      <c r="D212" s="378">
        <v>127</v>
      </c>
      <c r="E212" s="378"/>
      <c r="F212" s="378">
        <f t="shared" si="12"/>
        <v>127</v>
      </c>
      <c r="G212" s="380">
        <f t="shared" si="13"/>
        <v>0.14079822616407983</v>
      </c>
      <c r="H212" s="364"/>
      <c r="I212" s="364"/>
    </row>
    <row r="213" spans="1:9" ht="14.25">
      <c r="A213" s="383" t="s">
        <v>535</v>
      </c>
      <c r="B213" s="381" t="s">
        <v>256</v>
      </c>
      <c r="C213" s="381" t="s">
        <v>249</v>
      </c>
      <c r="D213" s="381">
        <v>42</v>
      </c>
      <c r="E213" s="381"/>
      <c r="F213" s="381">
        <f t="shared" si="12"/>
        <v>42</v>
      </c>
      <c r="G213" s="385">
        <f t="shared" si="13"/>
        <v>0.04656319290465632</v>
      </c>
      <c r="H213" s="364"/>
      <c r="I213" s="364"/>
    </row>
    <row r="214" spans="1:9" ht="15">
      <c r="A214" s="480" t="s">
        <v>574</v>
      </c>
      <c r="B214" s="481"/>
      <c r="C214" s="481"/>
      <c r="D214" s="481">
        <f>SUM(D184:D213)</f>
        <v>893</v>
      </c>
      <c r="E214" s="481">
        <f>SUM(E184:E213)</f>
        <v>9</v>
      </c>
      <c r="F214" s="481">
        <f>SUM(F184:F213)</f>
        <v>902</v>
      </c>
      <c r="G214" s="484">
        <f t="shared" si="13"/>
        <v>1</v>
      </c>
      <c r="H214" s="364"/>
      <c r="I214" s="364"/>
    </row>
    <row r="215" spans="1:9" ht="14.25">
      <c r="A215" s="383" t="s">
        <v>575</v>
      </c>
      <c r="B215" s="378"/>
      <c r="C215" s="378"/>
      <c r="D215" s="378"/>
      <c r="E215" s="378"/>
      <c r="F215" s="378"/>
      <c r="G215" s="380"/>
      <c r="H215" s="364"/>
      <c r="I215" s="364"/>
    </row>
    <row r="216" spans="1:9" ht="14.25">
      <c r="A216" s="377" t="s">
        <v>536</v>
      </c>
      <c r="B216" s="378" t="s">
        <v>322</v>
      </c>
      <c r="C216" s="378" t="s">
        <v>323</v>
      </c>
      <c r="D216" s="378">
        <v>56</v>
      </c>
      <c r="E216" s="378"/>
      <c r="F216" s="381">
        <f>SUM(D216:E216)</f>
        <v>56</v>
      </c>
      <c r="G216" s="385">
        <f>F216/$F$235</f>
        <v>0.046166529266281946</v>
      </c>
      <c r="H216" s="364"/>
      <c r="I216" s="364"/>
    </row>
    <row r="217" spans="1:9" ht="14.25">
      <c r="A217" s="377" t="s">
        <v>536</v>
      </c>
      <c r="B217" s="378" t="s">
        <v>337</v>
      </c>
      <c r="C217" s="378" t="s">
        <v>60</v>
      </c>
      <c r="D217" s="378">
        <v>1</v>
      </c>
      <c r="E217" s="378"/>
      <c r="F217" s="381">
        <f aca="true" t="shared" si="14" ref="F217:F234">SUM(D217:E217)</f>
        <v>1</v>
      </c>
      <c r="G217" s="385">
        <f aca="true" t="shared" si="15" ref="G217:G235">F217/$F$235</f>
        <v>0.0008244023083264633</v>
      </c>
      <c r="H217" s="364"/>
      <c r="I217" s="364"/>
    </row>
    <row r="218" spans="1:9" ht="14.25">
      <c r="A218" s="377" t="s">
        <v>536</v>
      </c>
      <c r="B218" s="378" t="s">
        <v>338</v>
      </c>
      <c r="C218" s="378" t="s">
        <v>339</v>
      </c>
      <c r="D218" s="378">
        <v>31</v>
      </c>
      <c r="E218" s="378"/>
      <c r="F218" s="381">
        <f t="shared" si="14"/>
        <v>31</v>
      </c>
      <c r="G218" s="385">
        <f t="shared" si="15"/>
        <v>0.025556471558120363</v>
      </c>
      <c r="H218" s="364"/>
      <c r="I218" s="364"/>
    </row>
    <row r="219" spans="1:9" ht="14.25">
      <c r="A219" s="377" t="s">
        <v>536</v>
      </c>
      <c r="B219" s="378" t="s">
        <v>340</v>
      </c>
      <c r="C219" s="378" t="s">
        <v>66</v>
      </c>
      <c r="D219" s="378">
        <v>3</v>
      </c>
      <c r="E219" s="378"/>
      <c r="F219" s="381">
        <f t="shared" si="14"/>
        <v>3</v>
      </c>
      <c r="G219" s="385">
        <f t="shared" si="15"/>
        <v>0.00247320692497939</v>
      </c>
      <c r="H219" s="364"/>
      <c r="I219" s="364"/>
    </row>
    <row r="220" spans="1:9" ht="14.25">
      <c r="A220" s="377" t="s">
        <v>536</v>
      </c>
      <c r="B220" s="378" t="s">
        <v>341</v>
      </c>
      <c r="C220" s="378" t="s">
        <v>342</v>
      </c>
      <c r="D220" s="378">
        <v>1</v>
      </c>
      <c r="E220" s="378"/>
      <c r="F220" s="381">
        <f t="shared" si="14"/>
        <v>1</v>
      </c>
      <c r="G220" s="385">
        <f t="shared" si="15"/>
        <v>0.0008244023083264633</v>
      </c>
      <c r="H220" s="364"/>
      <c r="I220" s="364"/>
    </row>
    <row r="221" spans="1:9" ht="14.25">
      <c r="A221" s="377" t="s">
        <v>536</v>
      </c>
      <c r="B221" s="378" t="s">
        <v>343</v>
      </c>
      <c r="C221" s="378" t="s">
        <v>344</v>
      </c>
      <c r="D221" s="378">
        <v>36</v>
      </c>
      <c r="E221" s="378"/>
      <c r="F221" s="381">
        <f t="shared" si="14"/>
        <v>36</v>
      </c>
      <c r="G221" s="385">
        <f t="shared" si="15"/>
        <v>0.02967848309975268</v>
      </c>
      <c r="H221" s="364"/>
      <c r="I221" s="364"/>
    </row>
    <row r="222" spans="1:9" ht="14.25">
      <c r="A222" s="377" t="s">
        <v>536</v>
      </c>
      <c r="B222" s="378" t="s">
        <v>347</v>
      </c>
      <c r="C222" s="378" t="s">
        <v>586</v>
      </c>
      <c r="D222" s="378">
        <v>75</v>
      </c>
      <c r="E222" s="378">
        <v>1</v>
      </c>
      <c r="F222" s="381">
        <f t="shared" si="14"/>
        <v>76</v>
      </c>
      <c r="G222" s="385">
        <f t="shared" si="15"/>
        <v>0.06265457543281121</v>
      </c>
      <c r="H222" s="364"/>
      <c r="I222" s="364"/>
    </row>
    <row r="223" spans="1:9" ht="14.25">
      <c r="A223" s="377" t="s">
        <v>536</v>
      </c>
      <c r="B223" s="378" t="s">
        <v>348</v>
      </c>
      <c r="C223" s="378" t="s">
        <v>349</v>
      </c>
      <c r="D223" s="378">
        <v>3</v>
      </c>
      <c r="E223" s="378"/>
      <c r="F223" s="381">
        <f t="shared" si="14"/>
        <v>3</v>
      </c>
      <c r="G223" s="385">
        <f t="shared" si="15"/>
        <v>0.00247320692497939</v>
      </c>
      <c r="H223" s="364"/>
      <c r="I223" s="364"/>
    </row>
    <row r="224" spans="1:9" ht="14.25">
      <c r="A224" s="377" t="s">
        <v>536</v>
      </c>
      <c r="B224" s="378" t="s">
        <v>350</v>
      </c>
      <c r="C224" s="378" t="s">
        <v>349</v>
      </c>
      <c r="D224" s="378">
        <v>194</v>
      </c>
      <c r="E224" s="378"/>
      <c r="F224" s="381">
        <f t="shared" si="14"/>
        <v>194</v>
      </c>
      <c r="G224" s="385">
        <f t="shared" si="15"/>
        <v>0.15993404781533388</v>
      </c>
      <c r="H224" s="364"/>
      <c r="I224" s="364"/>
    </row>
    <row r="225" spans="1:9" ht="14.25">
      <c r="A225" s="377" t="s">
        <v>536</v>
      </c>
      <c r="B225" s="378" t="s">
        <v>351</v>
      </c>
      <c r="C225" s="378" t="s">
        <v>352</v>
      </c>
      <c r="D225" s="378">
        <v>197</v>
      </c>
      <c r="E225" s="378"/>
      <c r="F225" s="381">
        <f t="shared" si="14"/>
        <v>197</v>
      </c>
      <c r="G225" s="385">
        <f t="shared" si="15"/>
        <v>0.16240725474031328</v>
      </c>
      <c r="H225" s="364"/>
      <c r="I225" s="364"/>
    </row>
    <row r="226" spans="1:9" ht="14.25">
      <c r="A226" s="377" t="s">
        <v>536</v>
      </c>
      <c r="B226" s="378" t="s">
        <v>353</v>
      </c>
      <c r="C226" s="378" t="s">
        <v>63</v>
      </c>
      <c r="D226" s="378">
        <v>5</v>
      </c>
      <c r="E226" s="378"/>
      <c r="F226" s="381">
        <f t="shared" si="14"/>
        <v>5</v>
      </c>
      <c r="G226" s="385">
        <f t="shared" si="15"/>
        <v>0.004122011541632316</v>
      </c>
      <c r="H226" s="364"/>
      <c r="I226" s="364"/>
    </row>
    <row r="227" spans="1:9" ht="14.25">
      <c r="A227" s="377" t="s">
        <v>536</v>
      </c>
      <c r="B227" s="378" t="s">
        <v>354</v>
      </c>
      <c r="C227" s="378" t="s">
        <v>342</v>
      </c>
      <c r="D227" s="378">
        <v>54</v>
      </c>
      <c r="E227" s="378"/>
      <c r="F227" s="381">
        <f t="shared" si="14"/>
        <v>54</v>
      </c>
      <c r="G227" s="385">
        <f t="shared" si="15"/>
        <v>0.04451772464962902</v>
      </c>
      <c r="H227" s="364"/>
      <c r="I227" s="364"/>
    </row>
    <row r="228" spans="1:9" ht="14.25">
      <c r="A228" s="377" t="s">
        <v>536</v>
      </c>
      <c r="B228" s="378" t="s">
        <v>355</v>
      </c>
      <c r="C228" s="378" t="s">
        <v>67</v>
      </c>
      <c r="D228" s="378">
        <v>6</v>
      </c>
      <c r="E228" s="378"/>
      <c r="F228" s="381">
        <f t="shared" si="14"/>
        <v>6</v>
      </c>
      <c r="G228" s="385">
        <f t="shared" si="15"/>
        <v>0.00494641384995878</v>
      </c>
      <c r="H228" s="364"/>
      <c r="I228" s="364"/>
    </row>
    <row r="229" spans="1:9" ht="14.25">
      <c r="A229" s="377" t="s">
        <v>536</v>
      </c>
      <c r="B229" s="378" t="s">
        <v>356</v>
      </c>
      <c r="C229" s="378" t="s">
        <v>65</v>
      </c>
      <c r="D229" s="378">
        <v>4</v>
      </c>
      <c r="E229" s="378"/>
      <c r="F229" s="381">
        <f t="shared" si="14"/>
        <v>4</v>
      </c>
      <c r="G229" s="385">
        <f t="shared" si="15"/>
        <v>0.0032976092333058533</v>
      </c>
      <c r="H229" s="364"/>
      <c r="I229" s="364"/>
    </row>
    <row r="230" spans="1:9" ht="14.25">
      <c r="A230" s="377" t="s">
        <v>536</v>
      </c>
      <c r="B230" s="378" t="s">
        <v>358</v>
      </c>
      <c r="C230" s="378" t="s">
        <v>112</v>
      </c>
      <c r="D230" s="378">
        <v>10</v>
      </c>
      <c r="E230" s="378"/>
      <c r="F230" s="381">
        <f t="shared" si="14"/>
        <v>10</v>
      </c>
      <c r="G230" s="385">
        <f t="shared" si="15"/>
        <v>0.008244023083264633</v>
      </c>
      <c r="H230" s="364"/>
      <c r="I230" s="364"/>
    </row>
    <row r="231" spans="1:9" ht="14.25">
      <c r="A231" s="377" t="s">
        <v>536</v>
      </c>
      <c r="B231" s="378" t="s">
        <v>359</v>
      </c>
      <c r="C231" s="378" t="s">
        <v>360</v>
      </c>
      <c r="D231" s="378">
        <v>478</v>
      </c>
      <c r="E231" s="378">
        <v>1</v>
      </c>
      <c r="F231" s="381">
        <f t="shared" si="14"/>
        <v>479</v>
      </c>
      <c r="G231" s="385">
        <f t="shared" si="15"/>
        <v>0.3948887056883759</v>
      </c>
      <c r="H231" s="364"/>
      <c r="I231" s="364"/>
    </row>
    <row r="232" spans="1:9" ht="14.25">
      <c r="A232" s="377" t="s">
        <v>536</v>
      </c>
      <c r="B232" s="378" t="s">
        <v>361</v>
      </c>
      <c r="C232" s="378" t="s">
        <v>362</v>
      </c>
      <c r="D232" s="378">
        <v>36</v>
      </c>
      <c r="E232" s="378">
        <v>1</v>
      </c>
      <c r="F232" s="381">
        <f t="shared" si="14"/>
        <v>37</v>
      </c>
      <c r="G232" s="385">
        <f t="shared" si="15"/>
        <v>0.030502885408079144</v>
      </c>
      <c r="H232" s="364"/>
      <c r="I232" s="364"/>
    </row>
    <row r="233" spans="1:9" ht="14.25">
      <c r="A233" s="377" t="s">
        <v>536</v>
      </c>
      <c r="B233" s="378" t="s">
        <v>368</v>
      </c>
      <c r="C233" s="378" t="s">
        <v>105</v>
      </c>
      <c r="D233" s="378">
        <v>19</v>
      </c>
      <c r="E233" s="378"/>
      <c r="F233" s="381">
        <f t="shared" si="14"/>
        <v>19</v>
      </c>
      <c r="G233" s="385">
        <f t="shared" si="15"/>
        <v>0.015663643858202802</v>
      </c>
      <c r="H233" s="364"/>
      <c r="I233" s="364"/>
    </row>
    <row r="234" spans="1:9" ht="14.25">
      <c r="A234" s="377" t="s">
        <v>536</v>
      </c>
      <c r="B234" s="378" t="s">
        <v>373</v>
      </c>
      <c r="C234" s="378" t="s">
        <v>585</v>
      </c>
      <c r="D234" s="378">
        <v>1</v>
      </c>
      <c r="E234" s="378"/>
      <c r="F234" s="381">
        <f t="shared" si="14"/>
        <v>1</v>
      </c>
      <c r="G234" s="385">
        <f t="shared" si="15"/>
        <v>0.0008244023083264633</v>
      </c>
      <c r="H234" s="364"/>
      <c r="I234" s="364"/>
    </row>
    <row r="235" spans="1:9" ht="15">
      <c r="A235" s="480" t="s">
        <v>576</v>
      </c>
      <c r="B235" s="481"/>
      <c r="C235" s="481"/>
      <c r="D235" s="482">
        <f>SUM(D216:D234)</f>
        <v>1210</v>
      </c>
      <c r="E235" s="482">
        <f>SUM(E216:E234)</f>
        <v>3</v>
      </c>
      <c r="F235" s="482">
        <f>SUM(F216:F234)</f>
        <v>1213</v>
      </c>
      <c r="G235" s="484">
        <f t="shared" si="15"/>
        <v>1</v>
      </c>
      <c r="H235" s="364"/>
      <c r="I235" s="364"/>
    </row>
    <row r="236" spans="1:9" ht="14.25">
      <c r="A236" s="383" t="s">
        <v>578</v>
      </c>
      <c r="B236" s="378"/>
      <c r="C236" s="378"/>
      <c r="D236" s="382"/>
      <c r="E236" s="382"/>
      <c r="F236" s="382"/>
      <c r="G236" s="385"/>
      <c r="H236" s="364"/>
      <c r="I236" s="364"/>
    </row>
    <row r="237" spans="1:9" ht="14.25">
      <c r="A237" s="377" t="s">
        <v>374</v>
      </c>
      <c r="B237" s="378" t="s">
        <v>375</v>
      </c>
      <c r="C237" s="378" t="s">
        <v>376</v>
      </c>
      <c r="D237" s="378">
        <v>57</v>
      </c>
      <c r="E237" s="378"/>
      <c r="F237" s="381">
        <f>SUM(D237:E237)</f>
        <v>57</v>
      </c>
      <c r="G237" s="385">
        <f>F237/$F$262</f>
        <v>0.033391915641476276</v>
      </c>
      <c r="H237" s="364"/>
      <c r="I237" s="364"/>
    </row>
    <row r="238" spans="1:9" ht="14.25">
      <c r="A238" s="377" t="s">
        <v>374</v>
      </c>
      <c r="B238" s="378" t="s">
        <v>377</v>
      </c>
      <c r="C238" s="378" t="s">
        <v>378</v>
      </c>
      <c r="D238" s="378">
        <v>2</v>
      </c>
      <c r="E238" s="378"/>
      <c r="F238" s="381">
        <f aca="true" t="shared" si="16" ref="F238:F261">SUM(D238:E238)</f>
        <v>2</v>
      </c>
      <c r="G238" s="385">
        <f aca="true" t="shared" si="17" ref="G238:G262">F238/$F$262</f>
        <v>0.0011716461628588166</v>
      </c>
      <c r="H238" s="364"/>
      <c r="I238" s="364"/>
    </row>
    <row r="239" spans="1:9" ht="14.25">
      <c r="A239" s="377" t="s">
        <v>374</v>
      </c>
      <c r="B239" s="378" t="s">
        <v>379</v>
      </c>
      <c r="C239" s="378" t="s">
        <v>94</v>
      </c>
      <c r="D239" s="378">
        <v>672</v>
      </c>
      <c r="E239" s="378">
        <v>2</v>
      </c>
      <c r="F239" s="381">
        <f t="shared" si="16"/>
        <v>674</v>
      </c>
      <c r="G239" s="385">
        <f t="shared" si="17"/>
        <v>0.3948447568834212</v>
      </c>
      <c r="H239" s="364"/>
      <c r="I239" s="364"/>
    </row>
    <row r="240" spans="1:9" ht="14.25">
      <c r="A240" s="377" t="s">
        <v>374</v>
      </c>
      <c r="B240" s="378" t="s">
        <v>380</v>
      </c>
      <c r="C240" s="378" t="s">
        <v>381</v>
      </c>
      <c r="D240" s="378">
        <v>60</v>
      </c>
      <c r="E240" s="378">
        <v>1</v>
      </c>
      <c r="F240" s="381">
        <f t="shared" si="16"/>
        <v>61</v>
      </c>
      <c r="G240" s="385">
        <f t="shared" si="17"/>
        <v>0.035735207967193906</v>
      </c>
      <c r="H240" s="364"/>
      <c r="I240" s="364"/>
    </row>
    <row r="241" spans="1:9" ht="14.25">
      <c r="A241" s="377" t="s">
        <v>374</v>
      </c>
      <c r="B241" s="378" t="s">
        <v>382</v>
      </c>
      <c r="C241" s="378" t="s">
        <v>588</v>
      </c>
      <c r="D241" s="378">
        <v>22</v>
      </c>
      <c r="E241" s="378"/>
      <c r="F241" s="381">
        <f t="shared" si="16"/>
        <v>22</v>
      </c>
      <c r="G241" s="385">
        <f t="shared" si="17"/>
        <v>0.012888107791446984</v>
      </c>
      <c r="H241" s="364"/>
      <c r="I241" s="364"/>
    </row>
    <row r="242" spans="1:9" ht="14.25">
      <c r="A242" s="377" t="s">
        <v>374</v>
      </c>
      <c r="B242" s="378" t="s">
        <v>383</v>
      </c>
      <c r="C242" s="378" t="s">
        <v>384</v>
      </c>
      <c r="D242" s="378">
        <v>78</v>
      </c>
      <c r="E242" s="378"/>
      <c r="F242" s="381">
        <f t="shared" si="16"/>
        <v>78</v>
      </c>
      <c r="G242" s="385">
        <f t="shared" si="17"/>
        <v>0.04569420035149385</v>
      </c>
      <c r="H242" s="364"/>
      <c r="I242" s="364"/>
    </row>
    <row r="243" spans="1:9" ht="14.25">
      <c r="A243" s="377" t="s">
        <v>374</v>
      </c>
      <c r="B243" s="378" t="s">
        <v>385</v>
      </c>
      <c r="C243" s="378" t="s">
        <v>587</v>
      </c>
      <c r="D243" s="378">
        <v>7</v>
      </c>
      <c r="E243" s="378"/>
      <c r="F243" s="381">
        <f t="shared" si="16"/>
        <v>7</v>
      </c>
      <c r="G243" s="385">
        <f t="shared" si="17"/>
        <v>0.004100761570005858</v>
      </c>
      <c r="H243" s="364"/>
      <c r="I243" s="364"/>
    </row>
    <row r="244" spans="1:9" ht="14.25">
      <c r="A244" s="377" t="s">
        <v>374</v>
      </c>
      <c r="B244" s="378" t="s">
        <v>386</v>
      </c>
      <c r="C244" s="378" t="s">
        <v>387</v>
      </c>
      <c r="D244" s="378">
        <v>96</v>
      </c>
      <c r="E244" s="378">
        <v>2</v>
      </c>
      <c r="F244" s="381">
        <f t="shared" si="16"/>
        <v>98</v>
      </c>
      <c r="G244" s="385">
        <f t="shared" si="17"/>
        <v>0.05741066198008202</v>
      </c>
      <c r="H244" s="364"/>
      <c r="I244" s="364"/>
    </row>
    <row r="245" spans="1:9" ht="14.25">
      <c r="A245" s="377" t="s">
        <v>374</v>
      </c>
      <c r="B245" s="378" t="s">
        <v>388</v>
      </c>
      <c r="C245" s="378" t="s">
        <v>389</v>
      </c>
      <c r="D245" s="378">
        <v>9</v>
      </c>
      <c r="E245" s="378"/>
      <c r="F245" s="381">
        <f t="shared" si="16"/>
        <v>9</v>
      </c>
      <c r="G245" s="385">
        <f t="shared" si="17"/>
        <v>0.005272407732864675</v>
      </c>
      <c r="H245" s="364"/>
      <c r="I245" s="364"/>
    </row>
    <row r="246" spans="1:9" ht="14.25">
      <c r="A246" s="377" t="s">
        <v>374</v>
      </c>
      <c r="B246" s="378" t="s">
        <v>398</v>
      </c>
      <c r="C246" s="378" t="s">
        <v>399</v>
      </c>
      <c r="D246" s="378">
        <v>13</v>
      </c>
      <c r="E246" s="378"/>
      <c r="F246" s="381">
        <f t="shared" si="16"/>
        <v>13</v>
      </c>
      <c r="G246" s="385">
        <f t="shared" si="17"/>
        <v>0.007615700058582308</v>
      </c>
      <c r="H246" s="364"/>
      <c r="I246" s="364"/>
    </row>
    <row r="247" spans="1:9" ht="14.25">
      <c r="A247" s="377" t="s">
        <v>374</v>
      </c>
      <c r="B247" s="378" t="s">
        <v>400</v>
      </c>
      <c r="C247" s="378" t="s">
        <v>401</v>
      </c>
      <c r="D247" s="378">
        <v>37</v>
      </c>
      <c r="E247" s="378"/>
      <c r="F247" s="381">
        <f t="shared" si="16"/>
        <v>37</v>
      </c>
      <c r="G247" s="385">
        <f t="shared" si="17"/>
        <v>0.021675454012888107</v>
      </c>
      <c r="H247" s="364"/>
      <c r="I247" s="364"/>
    </row>
    <row r="248" spans="1:9" ht="14.25">
      <c r="A248" s="377" t="s">
        <v>374</v>
      </c>
      <c r="B248" s="378" t="s">
        <v>406</v>
      </c>
      <c r="C248" s="378" t="s">
        <v>407</v>
      </c>
      <c r="D248" s="378">
        <v>22</v>
      </c>
      <c r="E248" s="378"/>
      <c r="F248" s="381">
        <f t="shared" si="16"/>
        <v>22</v>
      </c>
      <c r="G248" s="385">
        <f t="shared" si="17"/>
        <v>0.012888107791446984</v>
      </c>
      <c r="H248" s="364"/>
      <c r="I248" s="364"/>
    </row>
    <row r="249" spans="1:9" ht="14.25">
      <c r="A249" s="377" t="s">
        <v>374</v>
      </c>
      <c r="B249" s="378" t="s">
        <v>408</v>
      </c>
      <c r="C249" s="378" t="s">
        <v>7</v>
      </c>
      <c r="D249" s="378">
        <v>54</v>
      </c>
      <c r="E249" s="378"/>
      <c r="F249" s="381">
        <f t="shared" si="16"/>
        <v>54</v>
      </c>
      <c r="G249" s="385">
        <f t="shared" si="17"/>
        <v>0.03163444639718805</v>
      </c>
      <c r="H249" s="364"/>
      <c r="I249" s="364"/>
    </row>
    <row r="250" spans="1:9" ht="14.25">
      <c r="A250" s="377" t="s">
        <v>374</v>
      </c>
      <c r="B250" s="378" t="s">
        <v>409</v>
      </c>
      <c r="C250" s="378" t="s">
        <v>410</v>
      </c>
      <c r="D250" s="378">
        <v>1</v>
      </c>
      <c r="E250" s="378"/>
      <c r="F250" s="381">
        <f t="shared" si="16"/>
        <v>1</v>
      </c>
      <c r="G250" s="385">
        <f t="shared" si="17"/>
        <v>0.0005858230814294083</v>
      </c>
      <c r="H250" s="364"/>
      <c r="I250" s="364"/>
    </row>
    <row r="251" spans="1:9" ht="14.25">
      <c r="A251" s="377" t="s">
        <v>374</v>
      </c>
      <c r="B251" s="378" t="s">
        <v>411</v>
      </c>
      <c r="C251" s="378" t="s">
        <v>410</v>
      </c>
      <c r="D251" s="378">
        <v>22</v>
      </c>
      <c r="E251" s="378"/>
      <c r="F251" s="381">
        <f t="shared" si="16"/>
        <v>22</v>
      </c>
      <c r="G251" s="385">
        <f t="shared" si="17"/>
        <v>0.012888107791446984</v>
      </c>
      <c r="H251" s="364"/>
      <c r="I251" s="364"/>
    </row>
    <row r="252" spans="1:9" ht="14.25">
      <c r="A252" s="377" t="s">
        <v>374</v>
      </c>
      <c r="B252" s="378" t="s">
        <v>412</v>
      </c>
      <c r="C252" s="378" t="s">
        <v>410</v>
      </c>
      <c r="D252" s="378">
        <v>409</v>
      </c>
      <c r="E252" s="378"/>
      <c r="F252" s="381">
        <f t="shared" si="16"/>
        <v>409</v>
      </c>
      <c r="G252" s="385">
        <f t="shared" si="17"/>
        <v>0.239601640304628</v>
      </c>
      <c r="H252" s="364"/>
      <c r="I252" s="364"/>
    </row>
    <row r="253" spans="1:9" ht="14.25">
      <c r="A253" s="377" t="s">
        <v>374</v>
      </c>
      <c r="B253" s="378" t="s">
        <v>413</v>
      </c>
      <c r="C253" s="378" t="s">
        <v>414</v>
      </c>
      <c r="D253" s="378">
        <v>27</v>
      </c>
      <c r="E253" s="378"/>
      <c r="F253" s="381">
        <f t="shared" si="16"/>
        <v>27</v>
      </c>
      <c r="G253" s="385">
        <f t="shared" si="17"/>
        <v>0.015817223198594025</v>
      </c>
      <c r="H253" s="364"/>
      <c r="I253" s="364"/>
    </row>
    <row r="254" spans="1:9" ht="14.25">
      <c r="A254" s="377" t="s">
        <v>374</v>
      </c>
      <c r="B254" s="378" t="s">
        <v>416</v>
      </c>
      <c r="C254" s="378" t="s">
        <v>417</v>
      </c>
      <c r="D254" s="378">
        <v>5</v>
      </c>
      <c r="E254" s="378"/>
      <c r="F254" s="381">
        <f t="shared" si="16"/>
        <v>5</v>
      </c>
      <c r="G254" s="385">
        <f t="shared" si="17"/>
        <v>0.0029291154071470417</v>
      </c>
      <c r="H254" s="364"/>
      <c r="I254" s="364"/>
    </row>
    <row r="255" spans="1:9" ht="14.25">
      <c r="A255" s="377" t="s">
        <v>374</v>
      </c>
      <c r="B255" s="378" t="s">
        <v>422</v>
      </c>
      <c r="C255" s="378" t="s">
        <v>423</v>
      </c>
      <c r="D255" s="378">
        <v>6</v>
      </c>
      <c r="E255" s="378"/>
      <c r="F255" s="381">
        <f t="shared" si="16"/>
        <v>6</v>
      </c>
      <c r="G255" s="385">
        <f t="shared" si="17"/>
        <v>0.0035149384885764497</v>
      </c>
      <c r="H255" s="364"/>
      <c r="I255" s="364"/>
    </row>
    <row r="256" spans="1:9" ht="14.25">
      <c r="A256" s="377" t="s">
        <v>374</v>
      </c>
      <c r="B256" s="378" t="s">
        <v>424</v>
      </c>
      <c r="C256" s="378" t="s">
        <v>425</v>
      </c>
      <c r="D256" s="378">
        <v>10</v>
      </c>
      <c r="E256" s="378"/>
      <c r="F256" s="381">
        <f t="shared" si="16"/>
        <v>10</v>
      </c>
      <c r="G256" s="385">
        <f t="shared" si="17"/>
        <v>0.005858230814294083</v>
      </c>
      <c r="H256" s="364"/>
      <c r="I256" s="364"/>
    </row>
    <row r="257" spans="1:9" ht="14.25">
      <c r="A257" s="377" t="s">
        <v>374</v>
      </c>
      <c r="B257" s="378" t="s">
        <v>428</v>
      </c>
      <c r="C257" s="378" t="s">
        <v>429</v>
      </c>
      <c r="D257" s="378">
        <v>27</v>
      </c>
      <c r="E257" s="378"/>
      <c r="F257" s="381">
        <f t="shared" si="16"/>
        <v>27</v>
      </c>
      <c r="G257" s="385">
        <f t="shared" si="17"/>
        <v>0.015817223198594025</v>
      </c>
      <c r="H257" s="364"/>
      <c r="I257" s="364"/>
    </row>
    <row r="258" spans="1:9" ht="14.25">
      <c r="A258" s="377" t="s">
        <v>374</v>
      </c>
      <c r="B258" s="378" t="s">
        <v>430</v>
      </c>
      <c r="C258" s="378" t="s">
        <v>431</v>
      </c>
      <c r="D258" s="378">
        <v>28</v>
      </c>
      <c r="E258" s="378"/>
      <c r="F258" s="381">
        <f t="shared" si="16"/>
        <v>28</v>
      </c>
      <c r="G258" s="385">
        <f t="shared" si="17"/>
        <v>0.016403046280023433</v>
      </c>
      <c r="H258" s="364"/>
      <c r="I258" s="364"/>
    </row>
    <row r="259" spans="1:9" ht="14.25">
      <c r="A259" s="377" t="s">
        <v>374</v>
      </c>
      <c r="B259" s="381" t="s">
        <v>539</v>
      </c>
      <c r="C259" s="381" t="s">
        <v>540</v>
      </c>
      <c r="D259" s="378"/>
      <c r="E259" s="378">
        <v>1</v>
      </c>
      <c r="F259" s="381">
        <f t="shared" si="16"/>
        <v>1</v>
      </c>
      <c r="G259" s="385">
        <f t="shared" si="17"/>
        <v>0.0005858230814294083</v>
      </c>
      <c r="H259" s="364"/>
      <c r="I259" s="364"/>
    </row>
    <row r="260" spans="1:9" ht="14.25">
      <c r="A260" s="377" t="s">
        <v>374</v>
      </c>
      <c r="B260" s="378" t="s">
        <v>432</v>
      </c>
      <c r="C260" s="378" t="s">
        <v>589</v>
      </c>
      <c r="D260" s="378">
        <v>26</v>
      </c>
      <c r="E260" s="378"/>
      <c r="F260" s="381">
        <f t="shared" si="16"/>
        <v>26</v>
      </c>
      <c r="G260" s="385">
        <f t="shared" si="17"/>
        <v>0.015231400117164616</v>
      </c>
      <c r="H260" s="364"/>
      <c r="I260" s="364"/>
    </row>
    <row r="261" spans="1:9" ht="14.25">
      <c r="A261" s="377" t="s">
        <v>374</v>
      </c>
      <c r="B261" s="378" t="s">
        <v>433</v>
      </c>
      <c r="C261" s="378" t="s">
        <v>434</v>
      </c>
      <c r="D261" s="378">
        <v>11</v>
      </c>
      <c r="E261" s="378"/>
      <c r="F261" s="381">
        <f t="shared" si="16"/>
        <v>11</v>
      </c>
      <c r="G261" s="385">
        <f t="shared" si="17"/>
        <v>0.006444053895723492</v>
      </c>
      <c r="H261" s="364"/>
      <c r="I261" s="364"/>
    </row>
    <row r="262" spans="1:9" ht="15">
      <c r="A262" s="480" t="s">
        <v>577</v>
      </c>
      <c r="B262" s="481"/>
      <c r="C262" s="481"/>
      <c r="D262" s="482">
        <f>SUM(D237:D261)</f>
        <v>1701</v>
      </c>
      <c r="E262" s="482">
        <f>SUM(E237:E261)</f>
        <v>6</v>
      </c>
      <c r="F262" s="482">
        <f>SUM(F237:F261)</f>
        <v>1707</v>
      </c>
      <c r="G262" s="484">
        <f t="shared" si="17"/>
        <v>1</v>
      </c>
      <c r="H262" s="364"/>
      <c r="I262" s="364"/>
    </row>
    <row r="263" spans="1:9" ht="14.25">
      <c r="A263" s="383" t="s">
        <v>579</v>
      </c>
      <c r="B263" s="378"/>
      <c r="C263" s="378"/>
      <c r="D263" s="379"/>
      <c r="E263" s="379"/>
      <c r="F263" s="379"/>
      <c r="G263" s="385"/>
      <c r="H263" s="364"/>
      <c r="I263" s="364"/>
    </row>
    <row r="264" spans="1:9" ht="14.25">
      <c r="A264" s="377" t="s">
        <v>437</v>
      </c>
      <c r="B264" s="378" t="s">
        <v>438</v>
      </c>
      <c r="C264" s="378" t="s">
        <v>439</v>
      </c>
      <c r="D264" s="378">
        <v>7</v>
      </c>
      <c r="E264" s="378"/>
      <c r="F264" s="381">
        <f>SUM(D264:E264)</f>
        <v>7</v>
      </c>
      <c r="G264" s="385">
        <f>F264/$F$279</f>
        <v>0.01881720430107527</v>
      </c>
      <c r="H264" s="364"/>
      <c r="I264" s="364"/>
    </row>
    <row r="265" spans="1:9" ht="14.25">
      <c r="A265" s="377" t="s">
        <v>437</v>
      </c>
      <c r="B265" s="378" t="s">
        <v>444</v>
      </c>
      <c r="C265" s="378" t="s">
        <v>87</v>
      </c>
      <c r="D265" s="378">
        <v>21</v>
      </c>
      <c r="E265" s="378"/>
      <c r="F265" s="381">
        <f aca="true" t="shared" si="18" ref="F265:F278">SUM(D265:E265)</f>
        <v>21</v>
      </c>
      <c r="G265" s="385">
        <f aca="true" t="shared" si="19" ref="G265:G279">F265/$F$279</f>
        <v>0.056451612903225805</v>
      </c>
      <c r="H265" s="364"/>
      <c r="I265" s="364"/>
    </row>
    <row r="266" spans="1:9" ht="14.25">
      <c r="A266" s="377" t="s">
        <v>437</v>
      </c>
      <c r="B266" s="378" t="s">
        <v>447</v>
      </c>
      <c r="C266" s="378" t="s">
        <v>87</v>
      </c>
      <c r="D266" s="378">
        <v>51</v>
      </c>
      <c r="E266" s="378"/>
      <c r="F266" s="381">
        <f t="shared" si="18"/>
        <v>51</v>
      </c>
      <c r="G266" s="385">
        <f t="shared" si="19"/>
        <v>0.13709677419354838</v>
      </c>
      <c r="H266" s="364"/>
      <c r="I266" s="364"/>
    </row>
    <row r="267" spans="1:9" ht="14.25">
      <c r="A267" s="377" t="s">
        <v>437</v>
      </c>
      <c r="B267" s="378" t="s">
        <v>448</v>
      </c>
      <c r="C267" s="378" t="s">
        <v>88</v>
      </c>
      <c r="D267" s="378">
        <v>8</v>
      </c>
      <c r="E267" s="378"/>
      <c r="F267" s="381">
        <f t="shared" si="18"/>
        <v>8</v>
      </c>
      <c r="G267" s="385">
        <f t="shared" si="19"/>
        <v>0.021505376344086023</v>
      </c>
      <c r="H267" s="364"/>
      <c r="I267" s="364"/>
    </row>
    <row r="268" spans="1:9" ht="14.25">
      <c r="A268" s="377" t="s">
        <v>437</v>
      </c>
      <c r="B268" s="378" t="s">
        <v>450</v>
      </c>
      <c r="C268" s="378" t="s">
        <v>88</v>
      </c>
      <c r="D268" s="378">
        <v>20</v>
      </c>
      <c r="E268" s="378"/>
      <c r="F268" s="381">
        <f t="shared" si="18"/>
        <v>20</v>
      </c>
      <c r="G268" s="385">
        <f t="shared" si="19"/>
        <v>0.053763440860215055</v>
      </c>
      <c r="H268" s="364"/>
      <c r="I268" s="364"/>
    </row>
    <row r="269" spans="1:9" ht="14.25">
      <c r="A269" s="377" t="s">
        <v>437</v>
      </c>
      <c r="B269" s="378" t="s">
        <v>454</v>
      </c>
      <c r="C269" s="378" t="s">
        <v>455</v>
      </c>
      <c r="D269" s="378">
        <v>15</v>
      </c>
      <c r="E269" s="378"/>
      <c r="F269" s="381">
        <f t="shared" si="18"/>
        <v>15</v>
      </c>
      <c r="G269" s="385">
        <f t="shared" si="19"/>
        <v>0.04032258064516129</v>
      </c>
      <c r="H269" s="364"/>
      <c r="I269" s="364"/>
    </row>
    <row r="270" spans="1:9" ht="14.25">
      <c r="A270" s="377" t="s">
        <v>437</v>
      </c>
      <c r="B270" s="378" t="s">
        <v>457</v>
      </c>
      <c r="C270" s="378" t="s">
        <v>455</v>
      </c>
      <c r="D270" s="378">
        <v>87</v>
      </c>
      <c r="E270" s="378"/>
      <c r="F270" s="381">
        <f t="shared" si="18"/>
        <v>87</v>
      </c>
      <c r="G270" s="385">
        <f t="shared" si="19"/>
        <v>0.23387096774193547</v>
      </c>
      <c r="H270" s="364"/>
      <c r="I270" s="364"/>
    </row>
    <row r="271" spans="1:9" ht="14.25">
      <c r="A271" s="377" t="s">
        <v>437</v>
      </c>
      <c r="B271" s="378" t="s">
        <v>459</v>
      </c>
      <c r="C271" s="378" t="s">
        <v>91</v>
      </c>
      <c r="D271" s="378">
        <v>4</v>
      </c>
      <c r="E271" s="378"/>
      <c r="F271" s="381">
        <f t="shared" si="18"/>
        <v>4</v>
      </c>
      <c r="G271" s="385">
        <f t="shared" si="19"/>
        <v>0.010752688172043012</v>
      </c>
      <c r="H271" s="364"/>
      <c r="I271" s="364"/>
    </row>
    <row r="272" spans="1:9" ht="14.25">
      <c r="A272" s="377" t="s">
        <v>437</v>
      </c>
      <c r="B272" s="378" t="s">
        <v>466</v>
      </c>
      <c r="C272" s="378" t="s">
        <v>467</v>
      </c>
      <c r="D272" s="378">
        <v>14</v>
      </c>
      <c r="E272" s="378"/>
      <c r="F272" s="381">
        <f t="shared" si="18"/>
        <v>14</v>
      </c>
      <c r="G272" s="385">
        <f t="shared" si="19"/>
        <v>0.03763440860215054</v>
      </c>
      <c r="H272" s="364"/>
      <c r="I272" s="364"/>
    </row>
    <row r="273" spans="1:9" ht="14.25">
      <c r="A273" s="377" t="s">
        <v>437</v>
      </c>
      <c r="B273" s="378" t="s">
        <v>468</v>
      </c>
      <c r="C273" s="378" t="s">
        <v>469</v>
      </c>
      <c r="D273" s="378">
        <v>6</v>
      </c>
      <c r="E273" s="378"/>
      <c r="F273" s="381">
        <f t="shared" si="18"/>
        <v>6</v>
      </c>
      <c r="G273" s="385">
        <f t="shared" si="19"/>
        <v>0.016129032258064516</v>
      </c>
      <c r="H273" s="364"/>
      <c r="I273" s="364"/>
    </row>
    <row r="274" spans="1:9" ht="14.25">
      <c r="A274" s="377" t="s">
        <v>437</v>
      </c>
      <c r="B274" s="378" t="s">
        <v>470</v>
      </c>
      <c r="C274" s="378" t="s">
        <v>469</v>
      </c>
      <c r="D274" s="378">
        <v>15</v>
      </c>
      <c r="E274" s="378"/>
      <c r="F274" s="381">
        <f t="shared" si="18"/>
        <v>15</v>
      </c>
      <c r="G274" s="385">
        <f t="shared" si="19"/>
        <v>0.04032258064516129</v>
      </c>
      <c r="H274" s="364"/>
      <c r="I274" s="364"/>
    </row>
    <row r="275" spans="1:9" ht="14.25">
      <c r="A275" s="377" t="s">
        <v>437</v>
      </c>
      <c r="B275" s="378" t="s">
        <v>472</v>
      </c>
      <c r="C275" s="378" t="s">
        <v>473</v>
      </c>
      <c r="D275" s="378">
        <v>8</v>
      </c>
      <c r="E275" s="378"/>
      <c r="F275" s="381">
        <f t="shared" si="18"/>
        <v>8</v>
      </c>
      <c r="G275" s="385">
        <f t="shared" si="19"/>
        <v>0.021505376344086023</v>
      </c>
      <c r="H275" s="364"/>
      <c r="I275" s="364"/>
    </row>
    <row r="276" spans="1:9" ht="14.25">
      <c r="A276" s="377" t="s">
        <v>437</v>
      </c>
      <c r="B276" s="378" t="s">
        <v>475</v>
      </c>
      <c r="C276" s="378" t="s">
        <v>473</v>
      </c>
      <c r="D276" s="378">
        <v>45</v>
      </c>
      <c r="E276" s="378">
        <v>2</v>
      </c>
      <c r="F276" s="381">
        <f t="shared" si="18"/>
        <v>47</v>
      </c>
      <c r="G276" s="385">
        <f t="shared" si="19"/>
        <v>0.12634408602150538</v>
      </c>
      <c r="H276" s="364"/>
      <c r="I276" s="364"/>
    </row>
    <row r="277" spans="1:9" ht="14.25">
      <c r="A277" s="377" t="s">
        <v>437</v>
      </c>
      <c r="B277" s="378" t="s">
        <v>477</v>
      </c>
      <c r="C277" s="378" t="s">
        <v>90</v>
      </c>
      <c r="D277" s="378">
        <v>6</v>
      </c>
      <c r="E277" s="378"/>
      <c r="F277" s="381">
        <f t="shared" si="18"/>
        <v>6</v>
      </c>
      <c r="G277" s="385">
        <f t="shared" si="19"/>
        <v>0.016129032258064516</v>
      </c>
      <c r="H277" s="364"/>
      <c r="I277" s="364"/>
    </row>
    <row r="278" spans="1:9" ht="14.25">
      <c r="A278" s="377" t="s">
        <v>437</v>
      </c>
      <c r="B278" s="378" t="s">
        <v>479</v>
      </c>
      <c r="C278" s="378" t="s">
        <v>90</v>
      </c>
      <c r="D278" s="378">
        <v>63</v>
      </c>
      <c r="E278" s="378"/>
      <c r="F278" s="381">
        <f t="shared" si="18"/>
        <v>63</v>
      </c>
      <c r="G278" s="385">
        <f t="shared" si="19"/>
        <v>0.1693548387096774</v>
      </c>
      <c r="H278" s="364"/>
      <c r="I278" s="364"/>
    </row>
    <row r="279" spans="1:9" ht="15">
      <c r="A279" s="480" t="s">
        <v>580</v>
      </c>
      <c r="B279" s="481"/>
      <c r="C279" s="481"/>
      <c r="D279" s="481">
        <f>SUM(D264:D278)</f>
        <v>370</v>
      </c>
      <c r="E279" s="481">
        <f>SUM(E264:E278)</f>
        <v>2</v>
      </c>
      <c r="F279" s="481">
        <f>SUM(F264:F278)</f>
        <v>372</v>
      </c>
      <c r="G279" s="484">
        <f t="shared" si="19"/>
        <v>1</v>
      </c>
      <c r="H279" s="364"/>
      <c r="I279" s="364"/>
    </row>
    <row r="280" spans="1:9" ht="14.25">
      <c r="A280" s="377" t="s">
        <v>532</v>
      </c>
      <c r="B280" s="378" t="s">
        <v>533</v>
      </c>
      <c r="C280" s="378" t="s">
        <v>534</v>
      </c>
      <c r="D280" s="378">
        <v>221</v>
      </c>
      <c r="E280" s="378"/>
      <c r="F280" s="378">
        <f>SUM(D280:E280)</f>
        <v>221</v>
      </c>
      <c r="G280" s="385">
        <f>F280/D280</f>
        <v>1</v>
      </c>
      <c r="H280" s="364"/>
      <c r="I280" s="364"/>
    </row>
    <row r="281" spans="1:9" ht="14.25">
      <c r="A281" s="377" t="s">
        <v>485</v>
      </c>
      <c r="B281" s="378" t="s">
        <v>486</v>
      </c>
      <c r="C281" s="378" t="s">
        <v>18</v>
      </c>
      <c r="D281" s="378">
        <v>18</v>
      </c>
      <c r="E281" s="378"/>
      <c r="F281" s="378">
        <f>SUM(D281:E281)</f>
        <v>18</v>
      </c>
      <c r="G281" s="380">
        <f>F281/$F$289</f>
        <v>0.022058823529411766</v>
      </c>
      <c r="H281" s="364"/>
      <c r="I281" s="364"/>
    </row>
    <row r="282" spans="1:9" ht="14.25">
      <c r="A282" s="377" t="s">
        <v>485</v>
      </c>
      <c r="B282" s="378" t="s">
        <v>487</v>
      </c>
      <c r="C282" s="378" t="s">
        <v>488</v>
      </c>
      <c r="D282" s="378">
        <v>1</v>
      </c>
      <c r="E282" s="378"/>
      <c r="F282" s="378">
        <f aca="true" t="shared" si="20" ref="F282:F288">SUM(D282:E282)</f>
        <v>1</v>
      </c>
      <c r="G282" s="380">
        <f aca="true" t="shared" si="21" ref="G282:G289">F282/$F$289</f>
        <v>0.0012254901960784314</v>
      </c>
      <c r="H282" s="364"/>
      <c r="I282" s="364"/>
    </row>
    <row r="283" spans="1:9" ht="14.25">
      <c r="A283" s="377" t="s">
        <v>485</v>
      </c>
      <c r="B283" s="378" t="s">
        <v>489</v>
      </c>
      <c r="C283" s="378" t="s">
        <v>18</v>
      </c>
      <c r="D283" s="378">
        <v>11</v>
      </c>
      <c r="E283" s="378"/>
      <c r="F283" s="378">
        <f t="shared" si="20"/>
        <v>11</v>
      </c>
      <c r="G283" s="380">
        <f t="shared" si="21"/>
        <v>0.013480392156862746</v>
      </c>
      <c r="H283" s="364"/>
      <c r="I283" s="364"/>
    </row>
    <row r="284" spans="1:9" ht="14.25">
      <c r="A284" s="377" t="s">
        <v>485</v>
      </c>
      <c r="B284" s="378" t="s">
        <v>490</v>
      </c>
      <c r="C284" s="378" t="s">
        <v>491</v>
      </c>
      <c r="D284" s="378">
        <v>2</v>
      </c>
      <c r="E284" s="378"/>
      <c r="F284" s="378">
        <f t="shared" si="20"/>
        <v>2</v>
      </c>
      <c r="G284" s="380">
        <f t="shared" si="21"/>
        <v>0.0024509803921568627</v>
      </c>
      <c r="H284" s="364"/>
      <c r="I284" s="364"/>
    </row>
    <row r="285" spans="1:9" ht="14.25">
      <c r="A285" s="377" t="s">
        <v>485</v>
      </c>
      <c r="B285" s="378" t="s">
        <v>485</v>
      </c>
      <c r="C285" s="378" t="s">
        <v>18</v>
      </c>
      <c r="D285" s="378">
        <v>777</v>
      </c>
      <c r="E285" s="378"/>
      <c r="F285" s="378">
        <f t="shared" si="20"/>
        <v>777</v>
      </c>
      <c r="G285" s="380">
        <f t="shared" si="21"/>
        <v>0.9522058823529411</v>
      </c>
      <c r="H285" s="364"/>
      <c r="I285" s="364"/>
    </row>
    <row r="286" spans="1:9" ht="14.25">
      <c r="A286" s="377" t="s">
        <v>485</v>
      </c>
      <c r="B286" s="378" t="s">
        <v>492</v>
      </c>
      <c r="C286" s="378" t="s">
        <v>18</v>
      </c>
      <c r="D286" s="378">
        <v>1</v>
      </c>
      <c r="E286" s="378"/>
      <c r="F286" s="378">
        <f t="shared" si="20"/>
        <v>1</v>
      </c>
      <c r="G286" s="380">
        <f t="shared" si="21"/>
        <v>0.0012254901960784314</v>
      </c>
      <c r="H286" s="364"/>
      <c r="I286" s="364"/>
    </row>
    <row r="287" spans="1:9" ht="14.25">
      <c r="A287" s="377" t="s">
        <v>485</v>
      </c>
      <c r="B287" s="378" t="s">
        <v>493</v>
      </c>
      <c r="C287" s="378" t="s">
        <v>494</v>
      </c>
      <c r="D287" s="378">
        <v>2</v>
      </c>
      <c r="E287" s="378"/>
      <c r="F287" s="378">
        <f t="shared" si="20"/>
        <v>2</v>
      </c>
      <c r="G287" s="380">
        <f t="shared" si="21"/>
        <v>0.0024509803921568627</v>
      </c>
      <c r="H287" s="364"/>
      <c r="I287" s="364"/>
    </row>
    <row r="288" spans="1:9" ht="14.25">
      <c r="A288" s="377" t="s">
        <v>485</v>
      </c>
      <c r="B288" s="378" t="s">
        <v>495</v>
      </c>
      <c r="C288" s="378" t="s">
        <v>18</v>
      </c>
      <c r="D288" s="378">
        <v>4</v>
      </c>
      <c r="E288" s="378"/>
      <c r="F288" s="378">
        <f t="shared" si="20"/>
        <v>4</v>
      </c>
      <c r="G288" s="380">
        <f t="shared" si="21"/>
        <v>0.004901960784313725</v>
      </c>
      <c r="H288" s="364"/>
      <c r="I288" s="364"/>
    </row>
    <row r="289" spans="1:9" ht="15">
      <c r="A289" s="480" t="s">
        <v>560</v>
      </c>
      <c r="B289" s="481"/>
      <c r="C289" s="481"/>
      <c r="D289" s="481">
        <f>SUM(D281:D288)</f>
        <v>816</v>
      </c>
      <c r="E289" s="481"/>
      <c r="F289" s="481">
        <f>SUM(F281:F288)</f>
        <v>816</v>
      </c>
      <c r="G289" s="484">
        <f t="shared" si="21"/>
        <v>1</v>
      </c>
      <c r="H289" s="364"/>
      <c r="I289" s="364"/>
    </row>
    <row r="290" spans="1:9" ht="14.25">
      <c r="A290" s="383" t="s">
        <v>581</v>
      </c>
      <c r="B290" s="378"/>
      <c r="C290" s="378"/>
      <c r="D290" s="378"/>
      <c r="E290" s="378"/>
      <c r="F290" s="378"/>
      <c r="G290" s="388"/>
      <c r="H290" s="364"/>
      <c r="I290" s="364"/>
    </row>
    <row r="291" spans="1:9" ht="14.25">
      <c r="A291" s="377" t="s">
        <v>505</v>
      </c>
      <c r="B291" s="378" t="s">
        <v>508</v>
      </c>
      <c r="C291" s="378" t="s">
        <v>509</v>
      </c>
      <c r="D291" s="378">
        <v>16</v>
      </c>
      <c r="E291" s="378">
        <v>1</v>
      </c>
      <c r="F291" s="378">
        <f>SUM(D291:E291)</f>
        <v>17</v>
      </c>
      <c r="G291" s="385">
        <f>F291/$F$304</f>
        <v>0.03981264637002342</v>
      </c>
      <c r="H291" s="364"/>
      <c r="I291" s="364"/>
    </row>
    <row r="292" spans="1:9" ht="14.25">
      <c r="A292" s="377" t="s">
        <v>505</v>
      </c>
      <c r="B292" s="378" t="s">
        <v>510</v>
      </c>
      <c r="C292" s="378" t="s">
        <v>590</v>
      </c>
      <c r="D292" s="378">
        <v>4</v>
      </c>
      <c r="E292" s="378"/>
      <c r="F292" s="378">
        <f aca="true" t="shared" si="22" ref="F292:F303">SUM(D292:E292)</f>
        <v>4</v>
      </c>
      <c r="G292" s="385">
        <f aca="true" t="shared" si="23" ref="G292:G304">F292/$F$304</f>
        <v>0.00936768149882904</v>
      </c>
      <c r="H292" s="364"/>
      <c r="I292" s="364"/>
    </row>
    <row r="293" spans="1:9" ht="14.25">
      <c r="A293" s="377" t="s">
        <v>505</v>
      </c>
      <c r="B293" s="378" t="s">
        <v>511</v>
      </c>
      <c r="C293" s="378" t="s">
        <v>512</v>
      </c>
      <c r="D293" s="378">
        <v>1</v>
      </c>
      <c r="E293" s="378"/>
      <c r="F293" s="378">
        <f t="shared" si="22"/>
        <v>1</v>
      </c>
      <c r="G293" s="385">
        <f t="shared" si="23"/>
        <v>0.00234192037470726</v>
      </c>
      <c r="H293" s="364"/>
      <c r="I293" s="364"/>
    </row>
    <row r="294" spans="1:9" ht="14.25">
      <c r="A294" s="377" t="s">
        <v>505</v>
      </c>
      <c r="B294" s="378" t="s">
        <v>513</v>
      </c>
      <c r="C294" s="378" t="s">
        <v>512</v>
      </c>
      <c r="D294" s="378">
        <v>110</v>
      </c>
      <c r="E294" s="378"/>
      <c r="F294" s="378">
        <f t="shared" si="22"/>
        <v>110</v>
      </c>
      <c r="G294" s="385">
        <f t="shared" si="23"/>
        <v>0.2576112412177986</v>
      </c>
      <c r="H294" s="364"/>
      <c r="I294" s="364"/>
    </row>
    <row r="295" spans="1:9" ht="14.25">
      <c r="A295" s="377" t="s">
        <v>505</v>
      </c>
      <c r="B295" s="378" t="s">
        <v>555</v>
      </c>
      <c r="C295" s="378" t="s">
        <v>556</v>
      </c>
      <c r="D295" s="378">
        <v>1</v>
      </c>
      <c r="E295" s="378"/>
      <c r="F295" s="378">
        <f t="shared" si="22"/>
        <v>1</v>
      </c>
      <c r="G295" s="385">
        <f t="shared" si="23"/>
        <v>0.00234192037470726</v>
      </c>
      <c r="H295" s="364"/>
      <c r="I295" s="364"/>
    </row>
    <row r="296" spans="1:9" ht="14.25">
      <c r="A296" s="377" t="s">
        <v>505</v>
      </c>
      <c r="B296" s="378" t="s">
        <v>557</v>
      </c>
      <c r="C296" s="378" t="s">
        <v>591</v>
      </c>
      <c r="D296" s="378">
        <v>6</v>
      </c>
      <c r="E296" s="378"/>
      <c r="F296" s="378">
        <f t="shared" si="22"/>
        <v>6</v>
      </c>
      <c r="G296" s="385">
        <f t="shared" si="23"/>
        <v>0.01405152224824356</v>
      </c>
      <c r="H296" s="364"/>
      <c r="I296" s="364"/>
    </row>
    <row r="297" spans="1:9" ht="14.25">
      <c r="A297" s="377" t="s">
        <v>505</v>
      </c>
      <c r="B297" s="378" t="s">
        <v>558</v>
      </c>
      <c r="C297" s="378" t="s">
        <v>559</v>
      </c>
      <c r="D297" s="378">
        <v>4</v>
      </c>
      <c r="E297" s="378"/>
      <c r="F297" s="378">
        <f t="shared" si="22"/>
        <v>4</v>
      </c>
      <c r="G297" s="385">
        <f t="shared" si="23"/>
        <v>0.00936768149882904</v>
      </c>
      <c r="H297" s="364"/>
      <c r="I297" s="364"/>
    </row>
    <row r="298" spans="1:9" ht="14.25">
      <c r="A298" s="377" t="s">
        <v>505</v>
      </c>
      <c r="B298" s="378" t="s">
        <v>514</v>
      </c>
      <c r="C298" s="378" t="s">
        <v>98</v>
      </c>
      <c r="D298" s="378">
        <v>154</v>
      </c>
      <c r="E298" s="378">
        <v>2</v>
      </c>
      <c r="F298" s="378">
        <f t="shared" si="22"/>
        <v>156</v>
      </c>
      <c r="G298" s="385">
        <f t="shared" si="23"/>
        <v>0.36533957845433257</v>
      </c>
      <c r="H298" s="364"/>
      <c r="I298" s="364"/>
    </row>
    <row r="299" spans="1:9" ht="14.25">
      <c r="A299" s="377" t="s">
        <v>505</v>
      </c>
      <c r="B299" s="378" t="s">
        <v>515</v>
      </c>
      <c r="C299" s="378" t="s">
        <v>516</v>
      </c>
      <c r="D299" s="378">
        <v>3</v>
      </c>
      <c r="E299" s="378"/>
      <c r="F299" s="378">
        <f t="shared" si="22"/>
        <v>3</v>
      </c>
      <c r="G299" s="385">
        <f t="shared" si="23"/>
        <v>0.00702576112412178</v>
      </c>
      <c r="H299" s="364"/>
      <c r="I299" s="364"/>
    </row>
    <row r="300" spans="1:9" ht="14.25">
      <c r="A300" s="377" t="s">
        <v>505</v>
      </c>
      <c r="B300" s="378" t="s">
        <v>521</v>
      </c>
      <c r="C300" s="378" t="s">
        <v>592</v>
      </c>
      <c r="D300" s="378">
        <v>34</v>
      </c>
      <c r="E300" s="378"/>
      <c r="F300" s="378">
        <f t="shared" si="22"/>
        <v>34</v>
      </c>
      <c r="G300" s="385">
        <f t="shared" si="23"/>
        <v>0.07962529274004684</v>
      </c>
      <c r="H300" s="364"/>
      <c r="I300" s="364"/>
    </row>
    <row r="301" spans="1:9" ht="14.25">
      <c r="A301" s="377" t="s">
        <v>505</v>
      </c>
      <c r="B301" s="378" t="s">
        <v>523</v>
      </c>
      <c r="C301" s="378" t="s">
        <v>585</v>
      </c>
      <c r="D301" s="378">
        <v>6</v>
      </c>
      <c r="E301" s="378"/>
      <c r="F301" s="378">
        <f t="shared" si="22"/>
        <v>6</v>
      </c>
      <c r="G301" s="385">
        <f t="shared" si="23"/>
        <v>0.01405152224824356</v>
      </c>
      <c r="H301" s="364"/>
      <c r="I301" s="364"/>
    </row>
    <row r="302" spans="1:9" ht="14.25">
      <c r="A302" s="377" t="s">
        <v>505</v>
      </c>
      <c r="B302" s="378" t="s">
        <v>525</v>
      </c>
      <c r="C302" s="378" t="s">
        <v>100</v>
      </c>
      <c r="D302" s="378">
        <v>59</v>
      </c>
      <c r="E302" s="378"/>
      <c r="F302" s="378">
        <f t="shared" si="22"/>
        <v>59</v>
      </c>
      <c r="G302" s="385">
        <f t="shared" si="23"/>
        <v>0.13817330210772832</v>
      </c>
      <c r="H302" s="364"/>
      <c r="I302" s="364"/>
    </row>
    <row r="303" spans="1:9" ht="14.25">
      <c r="A303" s="377" t="s">
        <v>505</v>
      </c>
      <c r="B303" s="378" t="s">
        <v>526</v>
      </c>
      <c r="C303" s="378" t="s">
        <v>100</v>
      </c>
      <c r="D303" s="378">
        <v>26</v>
      </c>
      <c r="E303" s="378"/>
      <c r="F303" s="378">
        <f t="shared" si="22"/>
        <v>26</v>
      </c>
      <c r="G303" s="385">
        <f t="shared" si="23"/>
        <v>0.06088992974238876</v>
      </c>
      <c r="H303" s="364"/>
      <c r="I303" s="364"/>
    </row>
    <row r="304" spans="1:9" ht="15">
      <c r="A304" s="480" t="s">
        <v>582</v>
      </c>
      <c r="B304" s="481"/>
      <c r="C304" s="481"/>
      <c r="D304" s="481">
        <f>SUM(D291:D303)</f>
        <v>424</v>
      </c>
      <c r="E304" s="481">
        <f>SUM(E291:E303)</f>
        <v>3</v>
      </c>
      <c r="F304" s="481">
        <f>SUM(F291:F303)</f>
        <v>427</v>
      </c>
      <c r="G304" s="484">
        <f t="shared" si="23"/>
        <v>1</v>
      </c>
      <c r="H304" s="364"/>
      <c r="I304" s="364"/>
    </row>
    <row r="305" spans="1:9" ht="15">
      <c r="A305" s="485" t="s">
        <v>561</v>
      </c>
      <c r="B305" s="486"/>
      <c r="C305" s="486"/>
      <c r="D305" s="488">
        <f>SUM(D74+D96+D119+D138+D161+D164+D171+D180+D214+D235+D262+D279+D280+D289+D304)</f>
        <v>15998</v>
      </c>
      <c r="E305" s="488">
        <f>SUM(E74+E96+E119+E138+E161+E164+E171+E180+E214+E235+E262+E279+E280+E289+E304)</f>
        <v>152</v>
      </c>
      <c r="F305" s="488">
        <f>SUM(F74+F96+F119+F138+F161+F164+F171+F180+F214+F235+F262+F279+F280+F289+F304)</f>
        <v>16150</v>
      </c>
      <c r="G305" s="487"/>
      <c r="H305" s="364"/>
      <c r="I305" s="364"/>
    </row>
    <row r="306" spans="1:9" ht="14.25">
      <c r="A306" s="389"/>
      <c r="B306" s="390"/>
      <c r="C306" s="390"/>
      <c r="D306" s="390"/>
      <c r="E306" s="390"/>
      <c r="F306" s="390"/>
      <c r="G306" s="391"/>
      <c r="H306" s="364"/>
      <c r="I306" s="364"/>
    </row>
    <row r="307" spans="1:9" ht="14.25">
      <c r="A307" s="390"/>
      <c r="B307" s="390"/>
      <c r="C307" s="390"/>
      <c r="D307" s="390"/>
      <c r="E307" s="390"/>
      <c r="F307" s="390"/>
      <c r="G307" s="390"/>
      <c r="H307" s="364"/>
      <c r="I307" s="364"/>
    </row>
    <row r="308" spans="1:9" ht="14.25">
      <c r="A308" s="390"/>
      <c r="B308" s="390"/>
      <c r="C308" s="390"/>
      <c r="D308" s="390"/>
      <c r="E308" s="390"/>
      <c r="F308" s="390"/>
      <c r="G308" s="390"/>
      <c r="H308" s="364"/>
      <c r="I308" s="364"/>
    </row>
    <row r="309" spans="1:9" ht="14.25">
      <c r="A309" s="390"/>
      <c r="B309" s="390"/>
      <c r="C309" s="390"/>
      <c r="D309" s="390"/>
      <c r="E309" s="390"/>
      <c r="F309" s="390"/>
      <c r="G309" s="390"/>
      <c r="H309" s="364"/>
      <c r="I309" s="364"/>
    </row>
    <row r="310" spans="1:9" ht="14.25">
      <c r="A310" s="390"/>
      <c r="B310" s="390"/>
      <c r="C310" s="390"/>
      <c r="D310" s="390"/>
      <c r="E310" s="390"/>
      <c r="F310" s="390"/>
      <c r="G310" s="390"/>
      <c r="H310" s="364"/>
      <c r="I310" s="364"/>
    </row>
    <row r="311" spans="1:9" ht="14.25">
      <c r="A311" s="390"/>
      <c r="B311" s="390"/>
      <c r="C311" s="390"/>
      <c r="D311" s="390"/>
      <c r="E311" s="390"/>
      <c r="F311" s="390"/>
      <c r="G311" s="390"/>
      <c r="H311" s="364"/>
      <c r="I311" s="364"/>
    </row>
    <row r="312" spans="1:9" ht="14.25">
      <c r="A312" s="390"/>
      <c r="B312" s="390"/>
      <c r="C312" s="390"/>
      <c r="D312" s="390"/>
      <c r="E312" s="390"/>
      <c r="F312" s="390"/>
      <c r="G312" s="390"/>
      <c r="H312" s="364"/>
      <c r="I312" s="364"/>
    </row>
    <row r="313" spans="1:9" ht="14.25">
      <c r="A313" s="390"/>
      <c r="B313" s="390"/>
      <c r="C313" s="390"/>
      <c r="D313" s="390"/>
      <c r="E313" s="390"/>
      <c r="F313" s="390"/>
      <c r="G313" s="390"/>
      <c r="H313" s="364"/>
      <c r="I313" s="364"/>
    </row>
    <row r="314" spans="1:9" ht="14.25">
      <c r="A314" s="390"/>
      <c r="B314" s="390"/>
      <c r="C314" s="390"/>
      <c r="D314" s="390"/>
      <c r="E314" s="390"/>
      <c r="F314" s="390"/>
      <c r="G314" s="390"/>
      <c r="H314" s="364"/>
      <c r="I314" s="364"/>
    </row>
    <row r="315" spans="1:9" ht="14.25">
      <c r="A315" s="390"/>
      <c r="B315" s="390"/>
      <c r="C315" s="390"/>
      <c r="D315" s="390"/>
      <c r="E315" s="390"/>
      <c r="F315" s="390"/>
      <c r="G315" s="390"/>
      <c r="H315" s="364"/>
      <c r="I315" s="364"/>
    </row>
    <row r="316" spans="1:9" ht="14.25">
      <c r="A316" s="390"/>
      <c r="B316" s="390"/>
      <c r="C316" s="390"/>
      <c r="D316" s="390"/>
      <c r="E316" s="390"/>
      <c r="F316" s="390"/>
      <c r="G316" s="390"/>
      <c r="H316" s="364"/>
      <c r="I316" s="364"/>
    </row>
    <row r="317" spans="1:9" ht="14.25">
      <c r="A317" s="390"/>
      <c r="B317" s="390"/>
      <c r="C317" s="390"/>
      <c r="D317" s="390"/>
      <c r="E317" s="390"/>
      <c r="F317" s="390"/>
      <c r="G317" s="390"/>
      <c r="H317" s="364"/>
      <c r="I317" s="364"/>
    </row>
    <row r="318" spans="1:9" ht="14.25">
      <c r="A318" s="390"/>
      <c r="B318" s="390"/>
      <c r="C318" s="390"/>
      <c r="D318" s="390"/>
      <c r="E318" s="390"/>
      <c r="F318" s="390"/>
      <c r="G318" s="390"/>
      <c r="H318" s="364"/>
      <c r="I318" s="364"/>
    </row>
    <row r="319" spans="1:9" ht="14.25">
      <c r="A319" s="390"/>
      <c r="B319" s="390"/>
      <c r="C319" s="390"/>
      <c r="D319" s="390"/>
      <c r="E319" s="390"/>
      <c r="F319" s="390"/>
      <c r="G319" s="390"/>
      <c r="H319" s="364"/>
      <c r="I319" s="364"/>
    </row>
    <row r="320" spans="1:9" ht="14.25">
      <c r="A320" s="390"/>
      <c r="B320" s="390"/>
      <c r="C320" s="390"/>
      <c r="D320" s="390"/>
      <c r="E320" s="390"/>
      <c r="F320" s="390"/>
      <c r="G320" s="390"/>
      <c r="H320" s="364"/>
      <c r="I320" s="364"/>
    </row>
    <row r="321" spans="1:9" ht="14.25">
      <c r="A321" s="390"/>
      <c r="B321" s="390"/>
      <c r="C321" s="390"/>
      <c r="D321" s="390"/>
      <c r="E321" s="390"/>
      <c r="F321" s="390"/>
      <c r="G321" s="390"/>
      <c r="H321" s="364"/>
      <c r="I321" s="364"/>
    </row>
    <row r="322" spans="1:9" ht="14.25">
      <c r="A322" s="390"/>
      <c r="B322" s="390"/>
      <c r="C322" s="390"/>
      <c r="D322" s="390"/>
      <c r="E322" s="390"/>
      <c r="F322" s="390"/>
      <c r="G322" s="390"/>
      <c r="H322" s="364"/>
      <c r="I322" s="364"/>
    </row>
    <row r="323" spans="1:9" ht="14.25">
      <c r="A323" s="390"/>
      <c r="B323" s="390"/>
      <c r="C323" s="390"/>
      <c r="D323" s="390"/>
      <c r="E323" s="390"/>
      <c r="F323" s="390"/>
      <c r="G323" s="390"/>
      <c r="H323" s="364"/>
      <c r="I323" s="364"/>
    </row>
    <row r="324" spans="1:9" ht="14.25">
      <c r="A324" s="390"/>
      <c r="B324" s="390"/>
      <c r="C324" s="390"/>
      <c r="D324" s="390"/>
      <c r="E324" s="390"/>
      <c r="F324" s="390"/>
      <c r="G324" s="390"/>
      <c r="H324" s="364"/>
      <c r="I324" s="364"/>
    </row>
    <row r="325" spans="1:9" ht="14.25">
      <c r="A325" s="390"/>
      <c r="B325" s="390"/>
      <c r="C325" s="390"/>
      <c r="D325" s="390"/>
      <c r="E325" s="390"/>
      <c r="F325" s="390"/>
      <c r="G325" s="390"/>
      <c r="H325" s="364"/>
      <c r="I325" s="364"/>
    </row>
    <row r="326" spans="1:9" ht="14.25">
      <c r="A326" s="390"/>
      <c r="B326" s="390"/>
      <c r="C326" s="390"/>
      <c r="D326" s="390"/>
      <c r="E326" s="390"/>
      <c r="F326" s="390"/>
      <c r="G326" s="390"/>
      <c r="H326" s="364"/>
      <c r="I326" s="364"/>
    </row>
    <row r="327" spans="1:9" ht="14.25">
      <c r="A327" s="390"/>
      <c r="B327" s="390"/>
      <c r="C327" s="390"/>
      <c r="D327" s="390"/>
      <c r="E327" s="390"/>
      <c r="F327" s="390"/>
      <c r="G327" s="390"/>
      <c r="H327" s="364"/>
      <c r="I327" s="364"/>
    </row>
    <row r="328" spans="1:9" ht="14.25">
      <c r="A328" s="390"/>
      <c r="B328" s="390"/>
      <c r="C328" s="390"/>
      <c r="D328" s="390"/>
      <c r="E328" s="390"/>
      <c r="F328" s="390"/>
      <c r="G328" s="390"/>
      <c r="H328" s="364"/>
      <c r="I328" s="364"/>
    </row>
    <row r="329" spans="1:9" ht="14.25">
      <c r="A329" s="390"/>
      <c r="B329" s="390"/>
      <c r="C329" s="390"/>
      <c r="D329" s="390"/>
      <c r="E329" s="390"/>
      <c r="F329" s="390"/>
      <c r="G329" s="390"/>
      <c r="H329" s="364"/>
      <c r="I329" s="364"/>
    </row>
    <row r="330" spans="1:9" ht="14.25">
      <c r="A330" s="390"/>
      <c r="B330" s="390"/>
      <c r="C330" s="390"/>
      <c r="D330" s="390"/>
      <c r="E330" s="390"/>
      <c r="F330" s="390"/>
      <c r="G330" s="390"/>
      <c r="H330" s="364"/>
      <c r="I330" s="364"/>
    </row>
    <row r="331" spans="1:9" ht="14.25">
      <c r="A331" s="390"/>
      <c r="B331" s="390"/>
      <c r="C331" s="390"/>
      <c r="D331" s="390"/>
      <c r="E331" s="390"/>
      <c r="F331" s="390"/>
      <c r="G331" s="390"/>
      <c r="H331" s="364"/>
      <c r="I331" s="364"/>
    </row>
    <row r="332" spans="1:9" ht="14.25">
      <c r="A332" s="390"/>
      <c r="B332" s="390"/>
      <c r="C332" s="390"/>
      <c r="D332" s="390"/>
      <c r="E332" s="390"/>
      <c r="F332" s="390"/>
      <c r="G332" s="390"/>
      <c r="H332" s="364"/>
      <c r="I332" s="364"/>
    </row>
    <row r="333" spans="1:9" ht="14.25">
      <c r="A333" s="390"/>
      <c r="B333" s="390"/>
      <c r="C333" s="390"/>
      <c r="D333" s="390"/>
      <c r="E333" s="390"/>
      <c r="F333" s="390"/>
      <c r="G333" s="390"/>
      <c r="H333" s="364"/>
      <c r="I333" s="364"/>
    </row>
    <row r="334" spans="1:9" ht="14.25">
      <c r="A334" s="390"/>
      <c r="B334" s="390"/>
      <c r="C334" s="390"/>
      <c r="D334" s="390"/>
      <c r="E334" s="390"/>
      <c r="F334" s="390"/>
      <c r="G334" s="390"/>
      <c r="H334" s="364"/>
      <c r="I334" s="364"/>
    </row>
    <row r="335" spans="1:9" ht="14.25">
      <c r="A335" s="390"/>
      <c r="B335" s="390"/>
      <c r="C335" s="390"/>
      <c r="D335" s="390"/>
      <c r="E335" s="390"/>
      <c r="F335" s="390"/>
      <c r="G335" s="390"/>
      <c r="H335" s="364"/>
      <c r="I335" s="364"/>
    </row>
    <row r="336" spans="1:9" ht="14.25">
      <c r="A336" s="390"/>
      <c r="B336" s="390"/>
      <c r="C336" s="390"/>
      <c r="D336" s="390"/>
      <c r="E336" s="390"/>
      <c r="F336" s="390"/>
      <c r="G336" s="390"/>
      <c r="H336" s="364"/>
      <c r="I336" s="364"/>
    </row>
    <row r="337" spans="1:9" ht="14.25">
      <c r="A337" s="390"/>
      <c r="B337" s="390"/>
      <c r="C337" s="390"/>
      <c r="D337" s="390"/>
      <c r="E337" s="390"/>
      <c r="F337" s="390"/>
      <c r="G337" s="390"/>
      <c r="H337" s="364"/>
      <c r="I337" s="364"/>
    </row>
    <row r="338" spans="1:9" ht="14.25">
      <c r="A338" s="390"/>
      <c r="B338" s="390"/>
      <c r="C338" s="390"/>
      <c r="D338" s="390"/>
      <c r="E338" s="390"/>
      <c r="F338" s="390"/>
      <c r="G338" s="390"/>
      <c r="H338" s="364"/>
      <c r="I338" s="364"/>
    </row>
    <row r="339" spans="1:9" ht="14.25">
      <c r="A339" s="390"/>
      <c r="B339" s="390"/>
      <c r="C339" s="390"/>
      <c r="D339" s="390"/>
      <c r="E339" s="390"/>
      <c r="F339" s="390"/>
      <c r="G339" s="390"/>
      <c r="H339" s="364"/>
      <c r="I339" s="364"/>
    </row>
    <row r="340" spans="1:9" ht="14.25">
      <c r="A340" s="390"/>
      <c r="B340" s="390"/>
      <c r="C340" s="390"/>
      <c r="D340" s="390"/>
      <c r="E340" s="390"/>
      <c r="F340" s="390"/>
      <c r="G340" s="390"/>
      <c r="H340" s="364"/>
      <c r="I340" s="364"/>
    </row>
    <row r="341" spans="1:9" ht="14.25">
      <c r="A341" s="390"/>
      <c r="B341" s="390"/>
      <c r="C341" s="390"/>
      <c r="D341" s="390"/>
      <c r="E341" s="390"/>
      <c r="F341" s="390"/>
      <c r="G341" s="390"/>
      <c r="H341" s="364"/>
      <c r="I341" s="364"/>
    </row>
    <row r="342" spans="1:9" ht="14.25">
      <c r="A342" s="390"/>
      <c r="B342" s="390"/>
      <c r="C342" s="390"/>
      <c r="D342" s="390"/>
      <c r="E342" s="390"/>
      <c r="F342" s="390"/>
      <c r="G342" s="390"/>
      <c r="H342" s="364"/>
      <c r="I342" s="364"/>
    </row>
    <row r="343" spans="1:9" ht="14.25">
      <c r="A343" s="390"/>
      <c r="B343" s="390"/>
      <c r="C343" s="390"/>
      <c r="D343" s="390"/>
      <c r="E343" s="390"/>
      <c r="F343" s="390"/>
      <c r="G343" s="390"/>
      <c r="H343" s="364"/>
      <c r="I343" s="364"/>
    </row>
    <row r="344" spans="1:9" ht="14.25">
      <c r="A344" s="390"/>
      <c r="B344" s="390"/>
      <c r="C344" s="390"/>
      <c r="D344" s="390"/>
      <c r="E344" s="390"/>
      <c r="F344" s="390"/>
      <c r="G344" s="390"/>
      <c r="H344" s="364"/>
      <c r="I344" s="364"/>
    </row>
    <row r="345" spans="1:9" ht="14.25">
      <c r="A345" s="390"/>
      <c r="B345" s="390"/>
      <c r="C345" s="390"/>
      <c r="D345" s="390"/>
      <c r="E345" s="390"/>
      <c r="F345" s="390"/>
      <c r="G345" s="390"/>
      <c r="H345" s="364"/>
      <c r="I345" s="364"/>
    </row>
    <row r="346" spans="1:9" ht="14.25">
      <c r="A346" s="390"/>
      <c r="B346" s="390"/>
      <c r="C346" s="390"/>
      <c r="D346" s="390"/>
      <c r="E346" s="390"/>
      <c r="F346" s="390"/>
      <c r="G346" s="390"/>
      <c r="H346" s="364"/>
      <c r="I346" s="364"/>
    </row>
    <row r="347" spans="1:9" ht="14.25">
      <c r="A347" s="390"/>
      <c r="B347" s="390"/>
      <c r="C347" s="390"/>
      <c r="D347" s="390"/>
      <c r="E347" s="390"/>
      <c r="F347" s="390"/>
      <c r="G347" s="390"/>
      <c r="H347" s="364"/>
      <c r="I347" s="364"/>
    </row>
    <row r="348" spans="1:9" ht="14.25">
      <c r="A348" s="390"/>
      <c r="B348" s="390"/>
      <c r="C348" s="390"/>
      <c r="D348" s="390"/>
      <c r="E348" s="390"/>
      <c r="F348" s="390"/>
      <c r="G348" s="390"/>
      <c r="H348" s="364"/>
      <c r="I348" s="364"/>
    </row>
    <row r="349" spans="1:9" ht="14.25">
      <c r="A349" s="390"/>
      <c r="B349" s="390"/>
      <c r="C349" s="390"/>
      <c r="D349" s="390"/>
      <c r="E349" s="390"/>
      <c r="F349" s="390"/>
      <c r="G349" s="390"/>
      <c r="H349" s="364"/>
      <c r="I349" s="364"/>
    </row>
    <row r="350" spans="1:9" ht="14.25">
      <c r="A350" s="390"/>
      <c r="B350" s="390"/>
      <c r="C350" s="390"/>
      <c r="D350" s="390"/>
      <c r="E350" s="390"/>
      <c r="F350" s="390"/>
      <c r="G350" s="390"/>
      <c r="H350" s="364"/>
      <c r="I350" s="364"/>
    </row>
    <row r="351" spans="1:9" ht="14.25">
      <c r="A351" s="390"/>
      <c r="B351" s="390"/>
      <c r="C351" s="390"/>
      <c r="D351" s="390"/>
      <c r="E351" s="390"/>
      <c r="F351" s="390"/>
      <c r="G351" s="390"/>
      <c r="H351" s="364"/>
      <c r="I351" s="364"/>
    </row>
    <row r="352" spans="1:9" ht="14.25">
      <c r="A352" s="390"/>
      <c r="B352" s="390"/>
      <c r="C352" s="390"/>
      <c r="D352" s="390"/>
      <c r="E352" s="390"/>
      <c r="F352" s="390"/>
      <c r="G352" s="390"/>
      <c r="H352" s="364"/>
      <c r="I352" s="364"/>
    </row>
    <row r="353" spans="1:9" ht="14.25">
      <c r="A353" s="390"/>
      <c r="B353" s="390"/>
      <c r="C353" s="390"/>
      <c r="D353" s="390"/>
      <c r="E353" s="390"/>
      <c r="F353" s="390"/>
      <c r="G353" s="390"/>
      <c r="H353" s="364"/>
      <c r="I353" s="364"/>
    </row>
    <row r="354" spans="1:9" ht="14.25">
      <c r="A354" s="390"/>
      <c r="B354" s="390"/>
      <c r="C354" s="390"/>
      <c r="D354" s="390"/>
      <c r="E354" s="390"/>
      <c r="F354" s="390"/>
      <c r="G354" s="390"/>
      <c r="H354" s="364"/>
      <c r="I354" s="364"/>
    </row>
    <row r="355" spans="1:9" ht="14.25">
      <c r="A355" s="390"/>
      <c r="B355" s="390"/>
      <c r="C355" s="390"/>
      <c r="D355" s="390"/>
      <c r="E355" s="390"/>
      <c r="F355" s="390"/>
      <c r="G355" s="390"/>
      <c r="H355" s="364"/>
      <c r="I355" s="364"/>
    </row>
    <row r="356" spans="1:9" ht="14.25">
      <c r="A356" s="390"/>
      <c r="B356" s="390"/>
      <c r="C356" s="390"/>
      <c r="D356" s="390"/>
      <c r="E356" s="390"/>
      <c r="F356" s="390"/>
      <c r="G356" s="390"/>
      <c r="H356" s="364"/>
      <c r="I356" s="364"/>
    </row>
    <row r="357" spans="1:9" ht="14.25">
      <c r="A357" s="390"/>
      <c r="B357" s="390"/>
      <c r="C357" s="390"/>
      <c r="D357" s="390"/>
      <c r="E357" s="390"/>
      <c r="F357" s="390"/>
      <c r="G357" s="390"/>
      <c r="H357" s="364"/>
      <c r="I357" s="364"/>
    </row>
    <row r="358" spans="1:9" ht="14.25">
      <c r="A358" s="390"/>
      <c r="B358" s="390"/>
      <c r="C358" s="390"/>
      <c r="D358" s="390"/>
      <c r="E358" s="390"/>
      <c r="F358" s="390"/>
      <c r="G358" s="390"/>
      <c r="H358" s="364"/>
      <c r="I358" s="364"/>
    </row>
    <row r="359" spans="1:9" ht="14.25">
      <c r="A359" s="390"/>
      <c r="B359" s="390"/>
      <c r="C359" s="390"/>
      <c r="D359" s="390"/>
      <c r="E359" s="390"/>
      <c r="F359" s="390"/>
      <c r="G359" s="390"/>
      <c r="H359" s="364"/>
      <c r="I359" s="364"/>
    </row>
    <row r="360" spans="1:9" ht="14.25">
      <c r="A360" s="390"/>
      <c r="B360" s="390"/>
      <c r="C360" s="390"/>
      <c r="D360" s="390"/>
      <c r="E360" s="390"/>
      <c r="F360" s="390"/>
      <c r="G360" s="390"/>
      <c r="H360" s="364"/>
      <c r="I360" s="364"/>
    </row>
    <row r="361" spans="1:9" ht="14.25">
      <c r="A361" s="390"/>
      <c r="B361" s="390"/>
      <c r="C361" s="390"/>
      <c r="D361" s="390"/>
      <c r="E361" s="390"/>
      <c r="F361" s="390"/>
      <c r="G361" s="390"/>
      <c r="H361" s="364"/>
      <c r="I361" s="364"/>
    </row>
    <row r="362" spans="1:9" ht="14.25">
      <c r="A362" s="390"/>
      <c r="B362" s="390"/>
      <c r="C362" s="390"/>
      <c r="D362" s="390"/>
      <c r="E362" s="390"/>
      <c r="F362" s="390"/>
      <c r="G362" s="390"/>
      <c r="H362" s="364"/>
      <c r="I362" s="364"/>
    </row>
    <row r="363" spans="1:9" ht="14.25">
      <c r="A363" s="390"/>
      <c r="B363" s="390"/>
      <c r="C363" s="390"/>
      <c r="D363" s="390"/>
      <c r="E363" s="390"/>
      <c r="F363" s="390"/>
      <c r="G363" s="390"/>
      <c r="H363" s="364"/>
      <c r="I363" s="364"/>
    </row>
    <row r="364" spans="1:9" ht="14.25">
      <c r="A364" s="390"/>
      <c r="B364" s="390"/>
      <c r="C364" s="390"/>
      <c r="D364" s="390"/>
      <c r="E364" s="390"/>
      <c r="F364" s="390"/>
      <c r="G364" s="390"/>
      <c r="H364" s="364"/>
      <c r="I364" s="364"/>
    </row>
    <row r="365" spans="1:9" ht="14.25">
      <c r="A365" s="390"/>
      <c r="B365" s="390"/>
      <c r="C365" s="390"/>
      <c r="D365" s="390"/>
      <c r="E365" s="390"/>
      <c r="F365" s="390"/>
      <c r="G365" s="390"/>
      <c r="H365" s="364"/>
      <c r="I365" s="364"/>
    </row>
    <row r="366" spans="1:9" ht="14.25">
      <c r="A366" s="390"/>
      <c r="B366" s="390"/>
      <c r="C366" s="390"/>
      <c r="D366" s="390"/>
      <c r="E366" s="390"/>
      <c r="F366" s="390"/>
      <c r="G366" s="390"/>
      <c r="H366" s="364"/>
      <c r="I366" s="364"/>
    </row>
    <row r="367" spans="1:9" ht="14.25">
      <c r="A367" s="390"/>
      <c r="B367" s="390"/>
      <c r="C367" s="390"/>
      <c r="D367" s="390"/>
      <c r="E367" s="390"/>
      <c r="F367" s="390"/>
      <c r="G367" s="390"/>
      <c r="H367" s="364"/>
      <c r="I367" s="364"/>
    </row>
    <row r="368" spans="1:9" ht="14.25">
      <c r="A368" s="390"/>
      <c r="B368" s="390"/>
      <c r="C368" s="390"/>
      <c r="D368" s="390"/>
      <c r="E368" s="390"/>
      <c r="F368" s="390"/>
      <c r="G368" s="390"/>
      <c r="H368" s="364"/>
      <c r="I368" s="364"/>
    </row>
    <row r="369" spans="1:9" ht="14.25">
      <c r="A369" s="390"/>
      <c r="B369" s="390"/>
      <c r="C369" s="390"/>
      <c r="D369" s="390"/>
      <c r="E369" s="390"/>
      <c r="F369" s="390"/>
      <c r="G369" s="390"/>
      <c r="H369" s="364"/>
      <c r="I369" s="364"/>
    </row>
    <row r="370" spans="1:9" ht="14.25">
      <c r="A370" s="390"/>
      <c r="B370" s="390"/>
      <c r="C370" s="390"/>
      <c r="D370" s="390"/>
      <c r="E370" s="390"/>
      <c r="F370" s="390"/>
      <c r="G370" s="390"/>
      <c r="H370" s="364"/>
      <c r="I370" s="364"/>
    </row>
    <row r="371" spans="1:9" ht="14.25">
      <c r="A371" s="390"/>
      <c r="B371" s="390"/>
      <c r="C371" s="390"/>
      <c r="D371" s="390"/>
      <c r="E371" s="390"/>
      <c r="F371" s="390"/>
      <c r="G371" s="390"/>
      <c r="H371" s="364"/>
      <c r="I371" s="364"/>
    </row>
    <row r="372" spans="1:9" ht="14.25">
      <c r="A372" s="390"/>
      <c r="B372" s="390"/>
      <c r="C372" s="390"/>
      <c r="D372" s="390"/>
      <c r="E372" s="390"/>
      <c r="F372" s="390"/>
      <c r="G372" s="390"/>
      <c r="H372" s="364"/>
      <c r="I372" s="364"/>
    </row>
    <row r="373" spans="1:9" ht="14.25">
      <c r="A373" s="390"/>
      <c r="B373" s="390"/>
      <c r="C373" s="390"/>
      <c r="D373" s="390"/>
      <c r="E373" s="390"/>
      <c r="F373" s="390"/>
      <c r="G373" s="390"/>
      <c r="H373" s="364"/>
      <c r="I373" s="364"/>
    </row>
    <row r="374" spans="1:9" ht="14.25">
      <c r="A374" s="390"/>
      <c r="B374" s="390"/>
      <c r="C374" s="390"/>
      <c r="D374" s="390"/>
      <c r="E374" s="390"/>
      <c r="F374" s="390"/>
      <c r="G374" s="390"/>
      <c r="H374" s="364"/>
      <c r="I374" s="364"/>
    </row>
    <row r="375" spans="1:9" ht="14.25">
      <c r="A375" s="390"/>
      <c r="B375" s="390"/>
      <c r="C375" s="390"/>
      <c r="D375" s="390"/>
      <c r="E375" s="390"/>
      <c r="F375" s="390"/>
      <c r="G375" s="390"/>
      <c r="H375" s="364"/>
      <c r="I375" s="364"/>
    </row>
    <row r="376" spans="1:9" ht="14.25">
      <c r="A376" s="390"/>
      <c r="B376" s="390"/>
      <c r="C376" s="390"/>
      <c r="D376" s="390"/>
      <c r="E376" s="390"/>
      <c r="F376" s="390"/>
      <c r="G376" s="390"/>
      <c r="H376" s="364"/>
      <c r="I376" s="364"/>
    </row>
    <row r="377" spans="1:9" ht="14.25">
      <c r="A377" s="390"/>
      <c r="B377" s="390"/>
      <c r="C377" s="390"/>
      <c r="D377" s="390"/>
      <c r="E377" s="390"/>
      <c r="F377" s="390"/>
      <c r="G377" s="390"/>
      <c r="H377" s="364"/>
      <c r="I377" s="364"/>
    </row>
    <row r="378" spans="1:9" ht="14.25">
      <c r="A378" s="390"/>
      <c r="B378" s="390"/>
      <c r="C378" s="390"/>
      <c r="D378" s="390"/>
      <c r="E378" s="390"/>
      <c r="F378" s="390"/>
      <c r="G378" s="390"/>
      <c r="H378" s="364"/>
      <c r="I378" s="364"/>
    </row>
    <row r="379" spans="1:9" ht="14.25">
      <c r="A379" s="390"/>
      <c r="B379" s="390"/>
      <c r="C379" s="390"/>
      <c r="D379" s="390"/>
      <c r="E379" s="390"/>
      <c r="F379" s="390"/>
      <c r="G379" s="390"/>
      <c r="H379" s="364"/>
      <c r="I379" s="364"/>
    </row>
    <row r="380" spans="1:9" ht="14.25">
      <c r="A380" s="390"/>
      <c r="B380" s="390"/>
      <c r="C380" s="390"/>
      <c r="D380" s="390"/>
      <c r="E380" s="390"/>
      <c r="F380" s="390"/>
      <c r="G380" s="390"/>
      <c r="H380" s="364"/>
      <c r="I380" s="364"/>
    </row>
    <row r="381" spans="1:9" ht="14.25">
      <c r="A381" s="390"/>
      <c r="B381" s="390"/>
      <c r="C381" s="390"/>
      <c r="D381" s="390"/>
      <c r="E381" s="390"/>
      <c r="F381" s="390"/>
      <c r="G381" s="390"/>
      <c r="H381" s="364"/>
      <c r="I381" s="364"/>
    </row>
    <row r="382" spans="1:9" ht="14.25">
      <c r="A382" s="390"/>
      <c r="B382" s="390"/>
      <c r="C382" s="390"/>
      <c r="D382" s="390"/>
      <c r="E382" s="390"/>
      <c r="F382" s="390"/>
      <c r="G382" s="390"/>
      <c r="H382" s="364"/>
      <c r="I382" s="364"/>
    </row>
    <row r="383" spans="1:9" ht="14.25">
      <c r="A383" s="390"/>
      <c r="B383" s="390"/>
      <c r="C383" s="390"/>
      <c r="D383" s="390"/>
      <c r="E383" s="390"/>
      <c r="F383" s="390"/>
      <c r="G383" s="390"/>
      <c r="H383" s="364"/>
      <c r="I383" s="364"/>
    </row>
    <row r="384" spans="1:9" ht="14.25">
      <c r="A384" s="390"/>
      <c r="B384" s="390"/>
      <c r="C384" s="390"/>
      <c r="D384" s="390"/>
      <c r="E384" s="390"/>
      <c r="F384" s="390"/>
      <c r="G384" s="390"/>
      <c r="H384" s="364"/>
      <c r="I384" s="364"/>
    </row>
    <row r="385" spans="1:9" ht="14.25">
      <c r="A385" s="390"/>
      <c r="B385" s="390"/>
      <c r="C385" s="390"/>
      <c r="D385" s="390"/>
      <c r="E385" s="390"/>
      <c r="F385" s="390"/>
      <c r="G385" s="390"/>
      <c r="H385" s="364"/>
      <c r="I385" s="364"/>
    </row>
    <row r="386" spans="1:9" ht="14.25">
      <c r="A386" s="390"/>
      <c r="B386" s="390"/>
      <c r="C386" s="390"/>
      <c r="D386" s="390"/>
      <c r="E386" s="390"/>
      <c r="F386" s="390"/>
      <c r="G386" s="390"/>
      <c r="H386" s="364"/>
      <c r="I386" s="364"/>
    </row>
    <row r="387" spans="1:9" ht="14.25">
      <c r="A387" s="390"/>
      <c r="B387" s="390"/>
      <c r="C387" s="390"/>
      <c r="D387" s="390"/>
      <c r="E387" s="390"/>
      <c r="F387" s="390"/>
      <c r="G387" s="390"/>
      <c r="H387" s="364"/>
      <c r="I387" s="364"/>
    </row>
    <row r="388" spans="1:9" ht="14.25">
      <c r="A388" s="390"/>
      <c r="B388" s="390"/>
      <c r="C388" s="390"/>
      <c r="D388" s="390"/>
      <c r="E388" s="390"/>
      <c r="F388" s="390"/>
      <c r="G388" s="390"/>
      <c r="H388" s="364"/>
      <c r="I388" s="364"/>
    </row>
    <row r="389" spans="1:9" ht="14.25">
      <c r="A389" s="390"/>
      <c r="B389" s="390"/>
      <c r="C389" s="390"/>
      <c r="D389" s="390"/>
      <c r="E389" s="390"/>
      <c r="F389" s="390"/>
      <c r="G389" s="390"/>
      <c r="H389" s="364"/>
      <c r="I389" s="364"/>
    </row>
    <row r="390" spans="1:9" ht="14.25">
      <c r="A390" s="390"/>
      <c r="B390" s="390"/>
      <c r="C390" s="390"/>
      <c r="D390" s="390"/>
      <c r="E390" s="390"/>
      <c r="F390" s="390"/>
      <c r="G390" s="390"/>
      <c r="H390" s="364"/>
      <c r="I390" s="364"/>
    </row>
    <row r="391" spans="1:9" ht="14.25">
      <c r="A391" s="390"/>
      <c r="B391" s="390"/>
      <c r="C391" s="390"/>
      <c r="D391" s="390"/>
      <c r="E391" s="390"/>
      <c r="F391" s="390"/>
      <c r="G391" s="390"/>
      <c r="H391" s="364"/>
      <c r="I391" s="364"/>
    </row>
    <row r="392" spans="1:9" ht="14.25">
      <c r="A392" s="390"/>
      <c r="B392" s="390"/>
      <c r="C392" s="390"/>
      <c r="D392" s="390"/>
      <c r="E392" s="390"/>
      <c r="F392" s="390"/>
      <c r="G392" s="390"/>
      <c r="H392" s="364"/>
      <c r="I392" s="364"/>
    </row>
    <row r="393" spans="1:9" ht="14.25">
      <c r="A393" s="390"/>
      <c r="B393" s="390"/>
      <c r="C393" s="390"/>
      <c r="D393" s="390"/>
      <c r="E393" s="390"/>
      <c r="F393" s="390"/>
      <c r="G393" s="390"/>
      <c r="H393" s="364"/>
      <c r="I393" s="364"/>
    </row>
    <row r="394" spans="1:9" ht="14.25">
      <c r="A394" s="390"/>
      <c r="B394" s="390"/>
      <c r="C394" s="390"/>
      <c r="D394" s="390"/>
      <c r="E394" s="390"/>
      <c r="F394" s="390"/>
      <c r="G394" s="390"/>
      <c r="H394" s="364"/>
      <c r="I394" s="364"/>
    </row>
    <row r="395" spans="1:9" ht="14.25">
      <c r="A395" s="390"/>
      <c r="B395" s="390"/>
      <c r="C395" s="390"/>
      <c r="D395" s="390"/>
      <c r="E395" s="390"/>
      <c r="F395" s="390"/>
      <c r="G395" s="390"/>
      <c r="H395" s="364"/>
      <c r="I395" s="364"/>
    </row>
    <row r="396" spans="1:9" ht="14.25">
      <c r="A396" s="390"/>
      <c r="B396" s="390"/>
      <c r="C396" s="390"/>
      <c r="D396" s="390"/>
      <c r="E396" s="390"/>
      <c r="F396" s="390"/>
      <c r="G396" s="390"/>
      <c r="H396" s="364"/>
      <c r="I396" s="364"/>
    </row>
    <row r="397" spans="1:9" ht="14.25">
      <c r="A397" s="390"/>
      <c r="B397" s="390"/>
      <c r="C397" s="390"/>
      <c r="D397" s="390"/>
      <c r="E397" s="390"/>
      <c r="F397" s="390"/>
      <c r="G397" s="390"/>
      <c r="H397" s="364"/>
      <c r="I397" s="364"/>
    </row>
    <row r="398" spans="1:9" ht="14.25">
      <c r="A398" s="390"/>
      <c r="B398" s="390"/>
      <c r="C398" s="390"/>
      <c r="D398" s="390"/>
      <c r="E398" s="390"/>
      <c r="F398" s="390"/>
      <c r="G398" s="390"/>
      <c r="H398" s="364"/>
      <c r="I398" s="364"/>
    </row>
    <row r="399" spans="1:9" ht="14.25">
      <c r="A399" s="390"/>
      <c r="B399" s="390"/>
      <c r="C399" s="390"/>
      <c r="D399" s="390"/>
      <c r="E399" s="390"/>
      <c r="F399" s="390"/>
      <c r="G399" s="390"/>
      <c r="H399" s="364"/>
      <c r="I399" s="364"/>
    </row>
    <row r="400" spans="1:9" ht="14.25">
      <c r="A400" s="390"/>
      <c r="B400" s="390"/>
      <c r="C400" s="390"/>
      <c r="D400" s="390"/>
      <c r="E400" s="390"/>
      <c r="F400" s="390"/>
      <c r="G400" s="390"/>
      <c r="H400" s="364"/>
      <c r="I400" s="364"/>
    </row>
    <row r="401" spans="1:9" ht="14.25">
      <c r="A401" s="390"/>
      <c r="B401" s="390"/>
      <c r="C401" s="390"/>
      <c r="D401" s="390"/>
      <c r="E401" s="390"/>
      <c r="F401" s="390"/>
      <c r="G401" s="390"/>
      <c r="H401" s="364"/>
      <c r="I401" s="364"/>
    </row>
    <row r="402" spans="1:9" ht="14.25">
      <c r="A402" s="390"/>
      <c r="B402" s="390"/>
      <c r="C402" s="390"/>
      <c r="D402" s="390"/>
      <c r="E402" s="390"/>
      <c r="F402" s="390"/>
      <c r="G402" s="390"/>
      <c r="H402" s="364"/>
      <c r="I402" s="364"/>
    </row>
    <row r="403" spans="1:9" ht="14.25">
      <c r="A403" s="390"/>
      <c r="B403" s="390"/>
      <c r="C403" s="390"/>
      <c r="D403" s="390"/>
      <c r="E403" s="390"/>
      <c r="F403" s="390"/>
      <c r="G403" s="390"/>
      <c r="H403" s="364"/>
      <c r="I403" s="364"/>
    </row>
    <row r="404" spans="1:9" ht="14.25">
      <c r="A404" s="390"/>
      <c r="B404" s="390"/>
      <c r="C404" s="390"/>
      <c r="D404" s="390"/>
      <c r="E404" s="390"/>
      <c r="F404" s="390"/>
      <c r="G404" s="390"/>
      <c r="H404" s="364"/>
      <c r="I404" s="364"/>
    </row>
    <row r="405" spans="1:9" ht="14.25">
      <c r="A405" s="390"/>
      <c r="B405" s="390"/>
      <c r="C405" s="390"/>
      <c r="D405" s="390"/>
      <c r="E405" s="390"/>
      <c r="F405" s="390"/>
      <c r="G405" s="390"/>
      <c r="H405" s="364"/>
      <c r="I405" s="364"/>
    </row>
    <row r="406" spans="1:9" ht="14.25">
      <c r="A406" s="390"/>
      <c r="B406" s="390"/>
      <c r="C406" s="390"/>
      <c r="D406" s="390"/>
      <c r="E406" s="390"/>
      <c r="F406" s="390"/>
      <c r="G406" s="390"/>
      <c r="H406" s="364"/>
      <c r="I406" s="364"/>
    </row>
    <row r="407" spans="1:9" ht="14.25">
      <c r="A407" s="390"/>
      <c r="B407" s="390"/>
      <c r="C407" s="390"/>
      <c r="D407" s="390"/>
      <c r="E407" s="390"/>
      <c r="F407" s="390"/>
      <c r="G407" s="390"/>
      <c r="H407" s="364"/>
      <c r="I407" s="364"/>
    </row>
    <row r="408" spans="1:9" ht="14.25">
      <c r="A408" s="390"/>
      <c r="B408" s="390"/>
      <c r="C408" s="390"/>
      <c r="D408" s="390"/>
      <c r="E408" s="390"/>
      <c r="F408" s="390"/>
      <c r="G408" s="390"/>
      <c r="H408" s="364"/>
      <c r="I408" s="364"/>
    </row>
    <row r="409" spans="1:9" ht="14.25">
      <c r="A409" s="390"/>
      <c r="B409" s="390"/>
      <c r="C409" s="390"/>
      <c r="D409" s="390"/>
      <c r="E409" s="390"/>
      <c r="F409" s="390"/>
      <c r="G409" s="390"/>
      <c r="H409" s="364"/>
      <c r="I409" s="364"/>
    </row>
    <row r="410" spans="1:9" ht="14.25">
      <c r="A410" s="390"/>
      <c r="B410" s="390"/>
      <c r="C410" s="390"/>
      <c r="D410" s="390"/>
      <c r="E410" s="390"/>
      <c r="F410" s="390"/>
      <c r="G410" s="390"/>
      <c r="H410" s="364"/>
      <c r="I410" s="364"/>
    </row>
    <row r="411" spans="1:9" ht="14.25">
      <c r="A411" s="390"/>
      <c r="B411" s="390"/>
      <c r="C411" s="390"/>
      <c r="D411" s="390"/>
      <c r="E411" s="390"/>
      <c r="F411" s="390"/>
      <c r="G411" s="390"/>
      <c r="H411" s="364"/>
      <c r="I411" s="364"/>
    </row>
    <row r="412" spans="1:9" ht="14.25">
      <c r="A412" s="390"/>
      <c r="B412" s="390"/>
      <c r="C412" s="390"/>
      <c r="D412" s="390"/>
      <c r="E412" s="390"/>
      <c r="F412" s="390"/>
      <c r="G412" s="390"/>
      <c r="H412" s="364"/>
      <c r="I412" s="364"/>
    </row>
    <row r="413" spans="1:9" ht="14.25">
      <c r="A413" s="390"/>
      <c r="B413" s="390"/>
      <c r="C413" s="390"/>
      <c r="D413" s="390"/>
      <c r="E413" s="390"/>
      <c r="F413" s="390"/>
      <c r="G413" s="390"/>
      <c r="H413" s="364"/>
      <c r="I413" s="364"/>
    </row>
    <row r="414" spans="1:9" ht="14.25">
      <c r="A414" s="390"/>
      <c r="B414" s="390"/>
      <c r="C414" s="390"/>
      <c r="D414" s="390"/>
      <c r="E414" s="390"/>
      <c r="F414" s="390"/>
      <c r="G414" s="390"/>
      <c r="H414" s="364"/>
      <c r="I414" s="364"/>
    </row>
    <row r="415" spans="1:9" ht="14.25">
      <c r="A415" s="390"/>
      <c r="B415" s="390"/>
      <c r="C415" s="390"/>
      <c r="D415" s="390"/>
      <c r="E415" s="390"/>
      <c r="F415" s="390"/>
      <c r="G415" s="390"/>
      <c r="H415" s="364"/>
      <c r="I415" s="364"/>
    </row>
    <row r="416" spans="1:9" ht="14.25">
      <c r="A416" s="390"/>
      <c r="B416" s="390"/>
      <c r="C416" s="390"/>
      <c r="D416" s="390"/>
      <c r="E416" s="390"/>
      <c r="F416" s="390"/>
      <c r="G416" s="390"/>
      <c r="H416" s="364"/>
      <c r="I416" s="364"/>
    </row>
    <row r="417" spans="1:9" ht="14.25">
      <c r="A417" s="390"/>
      <c r="B417" s="390"/>
      <c r="C417" s="390"/>
      <c r="D417" s="390"/>
      <c r="E417" s="390"/>
      <c r="F417" s="390"/>
      <c r="G417" s="390"/>
      <c r="H417" s="364"/>
      <c r="I417" s="364"/>
    </row>
    <row r="418" spans="1:9" ht="14.25">
      <c r="A418" s="390"/>
      <c r="B418" s="390"/>
      <c r="C418" s="390"/>
      <c r="D418" s="390"/>
      <c r="E418" s="390"/>
      <c r="F418" s="390"/>
      <c r="G418" s="390"/>
      <c r="H418" s="364"/>
      <c r="I418" s="364"/>
    </row>
    <row r="419" spans="1:9" ht="14.25">
      <c r="A419" s="390"/>
      <c r="B419" s="390"/>
      <c r="C419" s="390"/>
      <c r="D419" s="390"/>
      <c r="E419" s="390"/>
      <c r="F419" s="390"/>
      <c r="G419" s="390"/>
      <c r="H419" s="364"/>
      <c r="I419" s="364"/>
    </row>
    <row r="420" spans="1:9" ht="14.25">
      <c r="A420" s="390"/>
      <c r="B420" s="390"/>
      <c r="C420" s="390"/>
      <c r="D420" s="390"/>
      <c r="E420" s="390"/>
      <c r="F420" s="390"/>
      <c r="G420" s="390"/>
      <c r="H420" s="364"/>
      <c r="I420" s="364"/>
    </row>
    <row r="421" spans="1:9" ht="14.25">
      <c r="A421" s="390"/>
      <c r="B421" s="390"/>
      <c r="C421" s="390"/>
      <c r="D421" s="390"/>
      <c r="E421" s="390"/>
      <c r="F421" s="390"/>
      <c r="G421" s="390"/>
      <c r="H421" s="364"/>
      <c r="I421" s="364"/>
    </row>
    <row r="422" spans="1:9" ht="14.25">
      <c r="A422" s="390"/>
      <c r="B422" s="390"/>
      <c r="C422" s="390"/>
      <c r="D422" s="390"/>
      <c r="E422" s="390"/>
      <c r="F422" s="390"/>
      <c r="G422" s="390"/>
      <c r="H422" s="364"/>
      <c r="I422" s="364"/>
    </row>
    <row r="423" spans="1:9" ht="14.25">
      <c r="A423" s="390"/>
      <c r="B423" s="390"/>
      <c r="C423" s="390"/>
      <c r="D423" s="390"/>
      <c r="E423" s="390"/>
      <c r="F423" s="390"/>
      <c r="G423" s="390"/>
      <c r="H423" s="364"/>
      <c r="I423" s="364"/>
    </row>
    <row r="424" spans="1:9" ht="14.25">
      <c r="A424" s="390"/>
      <c r="B424" s="390"/>
      <c r="C424" s="390"/>
      <c r="D424" s="390"/>
      <c r="E424" s="390"/>
      <c r="F424" s="390"/>
      <c r="G424" s="390"/>
      <c r="H424" s="364"/>
      <c r="I424" s="364"/>
    </row>
    <row r="425" spans="1:9" ht="14.25">
      <c r="A425" s="390"/>
      <c r="B425" s="390"/>
      <c r="C425" s="390"/>
      <c r="D425" s="390"/>
      <c r="E425" s="390"/>
      <c r="F425" s="390"/>
      <c r="G425" s="390"/>
      <c r="H425" s="364"/>
      <c r="I425" s="364"/>
    </row>
    <row r="426" spans="1:9" ht="14.25">
      <c r="A426" s="390"/>
      <c r="B426" s="390"/>
      <c r="C426" s="390"/>
      <c r="D426" s="390"/>
      <c r="E426" s="390"/>
      <c r="F426" s="390"/>
      <c r="G426" s="390"/>
      <c r="H426" s="364"/>
      <c r="I426" s="364"/>
    </row>
    <row r="427" spans="1:9" ht="14.25">
      <c r="A427" s="390"/>
      <c r="B427" s="390"/>
      <c r="C427" s="390"/>
      <c r="D427" s="390"/>
      <c r="E427" s="390"/>
      <c r="F427" s="390"/>
      <c r="G427" s="390"/>
      <c r="H427" s="364"/>
      <c r="I427" s="364"/>
    </row>
    <row r="428" spans="1:9" ht="14.25">
      <c r="A428" s="390"/>
      <c r="B428" s="390"/>
      <c r="C428" s="390"/>
      <c r="D428" s="390"/>
      <c r="E428" s="390"/>
      <c r="F428" s="390"/>
      <c r="G428" s="390"/>
      <c r="H428" s="364"/>
      <c r="I428" s="364"/>
    </row>
    <row r="429" spans="1:9" ht="14.25">
      <c r="A429" s="390"/>
      <c r="B429" s="390"/>
      <c r="C429" s="390"/>
      <c r="D429" s="390"/>
      <c r="E429" s="390"/>
      <c r="F429" s="390"/>
      <c r="G429" s="390"/>
      <c r="H429" s="364"/>
      <c r="I429" s="364"/>
    </row>
    <row r="430" spans="1:9" ht="14.25">
      <c r="A430" s="390"/>
      <c r="B430" s="390"/>
      <c r="C430" s="390"/>
      <c r="D430" s="390"/>
      <c r="E430" s="390"/>
      <c r="F430" s="390"/>
      <c r="G430" s="390"/>
      <c r="H430" s="364"/>
      <c r="I430" s="364"/>
    </row>
    <row r="431" spans="1:9" ht="14.25">
      <c r="A431" s="390"/>
      <c r="B431" s="390"/>
      <c r="C431" s="390"/>
      <c r="D431" s="390"/>
      <c r="E431" s="390"/>
      <c r="F431" s="390"/>
      <c r="G431" s="390"/>
      <c r="H431" s="364"/>
      <c r="I431" s="364"/>
    </row>
    <row r="432" spans="1:9" ht="14.25">
      <c r="A432" s="390"/>
      <c r="B432" s="390"/>
      <c r="C432" s="390"/>
      <c r="D432" s="390"/>
      <c r="E432" s="390"/>
      <c r="F432" s="390"/>
      <c r="G432" s="390"/>
      <c r="H432" s="364"/>
      <c r="I432" s="364"/>
    </row>
    <row r="433" spans="1:9" ht="14.25">
      <c r="A433" s="390"/>
      <c r="B433" s="390"/>
      <c r="C433" s="390"/>
      <c r="D433" s="390"/>
      <c r="E433" s="390"/>
      <c r="F433" s="390"/>
      <c r="G433" s="390"/>
      <c r="H433" s="364"/>
      <c r="I433" s="364"/>
    </row>
    <row r="434" spans="1:9" ht="14.25">
      <c r="A434" s="390"/>
      <c r="B434" s="390"/>
      <c r="C434" s="390"/>
      <c r="D434" s="390"/>
      <c r="E434" s="390"/>
      <c r="F434" s="390"/>
      <c r="G434" s="390"/>
      <c r="H434" s="364"/>
      <c r="I434" s="364"/>
    </row>
    <row r="435" spans="1:9" ht="14.25">
      <c r="A435" s="390"/>
      <c r="B435" s="390"/>
      <c r="C435" s="390"/>
      <c r="D435" s="390"/>
      <c r="E435" s="390"/>
      <c r="F435" s="390"/>
      <c r="G435" s="390"/>
      <c r="H435" s="364"/>
      <c r="I435" s="364"/>
    </row>
    <row r="436" spans="1:9" ht="14.25">
      <c r="A436" s="390"/>
      <c r="B436" s="390"/>
      <c r="C436" s="390"/>
      <c r="D436" s="390"/>
      <c r="E436" s="390"/>
      <c r="F436" s="390"/>
      <c r="G436" s="390"/>
      <c r="H436" s="364"/>
      <c r="I436" s="364"/>
    </row>
    <row r="437" spans="1:9" ht="14.25">
      <c r="A437" s="390"/>
      <c r="B437" s="390"/>
      <c r="C437" s="390"/>
      <c r="D437" s="390"/>
      <c r="E437" s="390"/>
      <c r="F437" s="390"/>
      <c r="G437" s="390"/>
      <c r="H437" s="364"/>
      <c r="I437" s="364"/>
    </row>
    <row r="438" spans="1:9" ht="14.25">
      <c r="A438" s="390"/>
      <c r="B438" s="390"/>
      <c r="C438" s="390"/>
      <c r="D438" s="390"/>
      <c r="E438" s="390"/>
      <c r="F438" s="390"/>
      <c r="G438" s="390"/>
      <c r="H438" s="364"/>
      <c r="I438" s="364"/>
    </row>
    <row r="439" spans="1:9" ht="14.25">
      <c r="A439" s="390"/>
      <c r="B439" s="390"/>
      <c r="C439" s="390"/>
      <c r="D439" s="390"/>
      <c r="E439" s="390"/>
      <c r="F439" s="390"/>
      <c r="G439" s="390"/>
      <c r="H439" s="364"/>
      <c r="I439" s="364"/>
    </row>
    <row r="440" spans="1:9" ht="14.25">
      <c r="A440" s="390"/>
      <c r="B440" s="390"/>
      <c r="C440" s="390"/>
      <c r="D440" s="390"/>
      <c r="E440" s="390"/>
      <c r="F440" s="390"/>
      <c r="G440" s="390"/>
      <c r="H440" s="364"/>
      <c r="I440" s="364"/>
    </row>
    <row r="441" spans="1:9" ht="14.25">
      <c r="A441" s="390"/>
      <c r="B441" s="390"/>
      <c r="C441" s="390"/>
      <c r="D441" s="390"/>
      <c r="E441" s="390"/>
      <c r="F441" s="390"/>
      <c r="G441" s="390"/>
      <c r="H441" s="364"/>
      <c r="I441" s="364"/>
    </row>
    <row r="442" spans="1:9" ht="14.25">
      <c r="A442" s="390"/>
      <c r="B442" s="390"/>
      <c r="C442" s="390"/>
      <c r="D442" s="390"/>
      <c r="E442" s="390"/>
      <c r="F442" s="390"/>
      <c r="G442" s="390"/>
      <c r="H442" s="364"/>
      <c r="I442" s="364"/>
    </row>
    <row r="443" spans="1:9" ht="14.25">
      <c r="A443" s="390"/>
      <c r="B443" s="390"/>
      <c r="C443" s="390"/>
      <c r="D443" s="390"/>
      <c r="E443" s="390"/>
      <c r="F443" s="390"/>
      <c r="G443" s="390"/>
      <c r="H443" s="364"/>
      <c r="I443" s="364"/>
    </row>
    <row r="444" spans="1:9" ht="14.25">
      <c r="A444" s="390"/>
      <c r="B444" s="390"/>
      <c r="C444" s="390"/>
      <c r="D444" s="390"/>
      <c r="E444" s="390"/>
      <c r="F444" s="390"/>
      <c r="G444" s="390"/>
      <c r="H444" s="364"/>
      <c r="I444" s="364"/>
    </row>
    <row r="445" spans="1:9" ht="14.25">
      <c r="A445" s="390"/>
      <c r="B445" s="390"/>
      <c r="C445" s="390"/>
      <c r="D445" s="390"/>
      <c r="E445" s="390"/>
      <c r="F445" s="390"/>
      <c r="G445" s="390"/>
      <c r="H445" s="364"/>
      <c r="I445" s="364"/>
    </row>
    <row r="446" spans="1:9" ht="14.25">
      <c r="A446" s="390"/>
      <c r="B446" s="390"/>
      <c r="C446" s="390"/>
      <c r="D446" s="390"/>
      <c r="E446" s="390"/>
      <c r="F446" s="390"/>
      <c r="G446" s="390"/>
      <c r="H446" s="364"/>
      <c r="I446" s="364"/>
    </row>
    <row r="447" spans="1:9" ht="14.25">
      <c r="A447" s="390"/>
      <c r="B447" s="390"/>
      <c r="C447" s="390"/>
      <c r="D447" s="390"/>
      <c r="E447" s="390"/>
      <c r="F447" s="390"/>
      <c r="G447" s="390"/>
      <c r="H447" s="364"/>
      <c r="I447" s="364"/>
    </row>
    <row r="448" spans="1:9" ht="14.25">
      <c r="A448" s="390"/>
      <c r="B448" s="390"/>
      <c r="C448" s="390"/>
      <c r="D448" s="390"/>
      <c r="E448" s="390"/>
      <c r="F448" s="390"/>
      <c r="G448" s="390"/>
      <c r="H448" s="364"/>
      <c r="I448" s="364"/>
    </row>
    <row r="449" spans="1:9" ht="14.25">
      <c r="A449" s="390"/>
      <c r="B449" s="390"/>
      <c r="C449" s="390"/>
      <c r="D449" s="390"/>
      <c r="E449" s="390"/>
      <c r="F449" s="390"/>
      <c r="G449" s="390"/>
      <c r="H449" s="364"/>
      <c r="I449" s="364"/>
    </row>
    <row r="450" spans="1:9" ht="14.25">
      <c r="A450" s="390"/>
      <c r="B450" s="390"/>
      <c r="C450" s="390"/>
      <c r="D450" s="390"/>
      <c r="E450" s="390"/>
      <c r="F450" s="390"/>
      <c r="G450" s="390"/>
      <c r="H450" s="364"/>
      <c r="I450" s="364"/>
    </row>
    <row r="451" spans="1:9" ht="14.25">
      <c r="A451" s="390"/>
      <c r="B451" s="390"/>
      <c r="C451" s="390"/>
      <c r="D451" s="390"/>
      <c r="E451" s="390"/>
      <c r="F451" s="390"/>
      <c r="G451" s="390"/>
      <c r="H451" s="364"/>
      <c r="I451" s="364"/>
    </row>
    <row r="452" spans="1:9" ht="14.25">
      <c r="A452" s="390"/>
      <c r="B452" s="390"/>
      <c r="C452" s="390"/>
      <c r="D452" s="390"/>
      <c r="E452" s="390"/>
      <c r="F452" s="390"/>
      <c r="G452" s="390"/>
      <c r="H452" s="364"/>
      <c r="I452" s="364"/>
    </row>
    <row r="453" spans="1:9" ht="14.25">
      <c r="A453" s="390"/>
      <c r="B453" s="390"/>
      <c r="C453" s="390"/>
      <c r="D453" s="390"/>
      <c r="E453" s="390"/>
      <c r="F453" s="390"/>
      <c r="G453" s="390"/>
      <c r="H453" s="364"/>
      <c r="I453" s="364"/>
    </row>
    <row r="454" spans="1:9" ht="14.25">
      <c r="A454" s="390"/>
      <c r="B454" s="390"/>
      <c r="C454" s="390"/>
      <c r="D454" s="390"/>
      <c r="E454" s="390"/>
      <c r="F454" s="390"/>
      <c r="G454" s="390"/>
      <c r="H454" s="364"/>
      <c r="I454" s="364"/>
    </row>
    <row r="455" spans="1:9" ht="14.25">
      <c r="A455" s="390"/>
      <c r="B455" s="390"/>
      <c r="C455" s="390"/>
      <c r="D455" s="390"/>
      <c r="E455" s="390"/>
      <c r="F455" s="390"/>
      <c r="G455" s="390"/>
      <c r="H455" s="364"/>
      <c r="I455" s="364"/>
    </row>
    <row r="456" spans="1:9" ht="14.25">
      <c r="A456" s="390"/>
      <c r="B456" s="390"/>
      <c r="C456" s="390"/>
      <c r="D456" s="390"/>
      <c r="E456" s="390"/>
      <c r="F456" s="390"/>
      <c r="G456" s="390"/>
      <c r="H456" s="364"/>
      <c r="I456" s="364"/>
    </row>
    <row r="457" spans="1:9" ht="14.25">
      <c r="A457" s="390"/>
      <c r="B457" s="390"/>
      <c r="C457" s="390"/>
      <c r="D457" s="390"/>
      <c r="E457" s="390"/>
      <c r="F457" s="390"/>
      <c r="G457" s="390"/>
      <c r="H457" s="364"/>
      <c r="I457" s="364"/>
    </row>
    <row r="458" spans="1:9" ht="14.25">
      <c r="A458" s="390"/>
      <c r="B458" s="390"/>
      <c r="C458" s="390"/>
      <c r="D458" s="390"/>
      <c r="E458" s="390"/>
      <c r="F458" s="390"/>
      <c r="G458" s="390"/>
      <c r="H458" s="364"/>
      <c r="I458" s="364"/>
    </row>
    <row r="459" spans="1:9" ht="14.25">
      <c r="A459" s="390"/>
      <c r="B459" s="390"/>
      <c r="C459" s="390"/>
      <c r="D459" s="390"/>
      <c r="E459" s="390"/>
      <c r="F459" s="390"/>
      <c r="G459" s="390"/>
      <c r="H459" s="364"/>
      <c r="I459" s="364"/>
    </row>
    <row r="460" spans="1:9" ht="14.25">
      <c r="A460" s="390"/>
      <c r="B460" s="390"/>
      <c r="C460" s="390"/>
      <c r="D460" s="390"/>
      <c r="E460" s="390"/>
      <c r="F460" s="390"/>
      <c r="G460" s="390"/>
      <c r="H460" s="364"/>
      <c r="I460" s="364"/>
    </row>
    <row r="461" spans="1:9" ht="14.25">
      <c r="A461" s="390"/>
      <c r="B461" s="390"/>
      <c r="C461" s="390"/>
      <c r="D461" s="390"/>
      <c r="E461" s="390"/>
      <c r="F461" s="390"/>
      <c r="G461" s="390"/>
      <c r="H461" s="364"/>
      <c r="I461" s="364"/>
    </row>
    <row r="462" spans="1:9" ht="14.25">
      <c r="A462" s="390"/>
      <c r="B462" s="390"/>
      <c r="C462" s="390"/>
      <c r="D462" s="390"/>
      <c r="E462" s="390"/>
      <c r="F462" s="390"/>
      <c r="G462" s="390"/>
      <c r="H462" s="364"/>
      <c r="I462" s="364"/>
    </row>
    <row r="463" spans="1:9" ht="14.25">
      <c r="A463" s="390"/>
      <c r="B463" s="390"/>
      <c r="C463" s="390"/>
      <c r="D463" s="390"/>
      <c r="E463" s="390"/>
      <c r="F463" s="390"/>
      <c r="G463" s="390"/>
      <c r="H463" s="364"/>
      <c r="I463" s="364"/>
    </row>
    <row r="464" spans="1:9" ht="14.25">
      <c r="A464" s="390"/>
      <c r="B464" s="390"/>
      <c r="C464" s="390"/>
      <c r="D464" s="390"/>
      <c r="E464" s="390"/>
      <c r="F464" s="390"/>
      <c r="G464" s="390"/>
      <c r="H464" s="364"/>
      <c r="I464" s="364"/>
    </row>
    <row r="465" spans="1:9" ht="14.25">
      <c r="A465" s="390"/>
      <c r="B465" s="390"/>
      <c r="C465" s="390"/>
      <c r="D465" s="390"/>
      <c r="E465" s="390"/>
      <c r="F465" s="390"/>
      <c r="G465" s="390"/>
      <c r="H465" s="364"/>
      <c r="I465" s="364"/>
    </row>
    <row r="466" spans="1:9" ht="14.25">
      <c r="A466" s="390"/>
      <c r="B466" s="390"/>
      <c r="C466" s="390"/>
      <c r="D466" s="390"/>
      <c r="E466" s="390"/>
      <c r="F466" s="390"/>
      <c r="G466" s="390"/>
      <c r="H466" s="364"/>
      <c r="I466" s="364"/>
    </row>
    <row r="467" spans="1:9" ht="14.25">
      <c r="A467" s="390"/>
      <c r="B467" s="390"/>
      <c r="C467" s="390"/>
      <c r="D467" s="390"/>
      <c r="E467" s="390"/>
      <c r="F467" s="390"/>
      <c r="G467" s="390"/>
      <c r="H467" s="364"/>
      <c r="I467" s="364"/>
    </row>
    <row r="468" spans="1:9" ht="14.25">
      <c r="A468" s="390"/>
      <c r="B468" s="390"/>
      <c r="C468" s="390"/>
      <c r="D468" s="390"/>
      <c r="E468" s="390"/>
      <c r="F468" s="390"/>
      <c r="G468" s="390"/>
      <c r="H468" s="364"/>
      <c r="I468" s="364"/>
    </row>
    <row r="469" spans="1:9" ht="14.25">
      <c r="A469" s="390"/>
      <c r="B469" s="390"/>
      <c r="C469" s="390"/>
      <c r="D469" s="390"/>
      <c r="E469" s="390"/>
      <c r="F469" s="390"/>
      <c r="G469" s="390"/>
      <c r="H469" s="364"/>
      <c r="I469" s="364"/>
    </row>
    <row r="470" spans="1:9" ht="14.25">
      <c r="A470" s="390"/>
      <c r="B470" s="390"/>
      <c r="C470" s="390"/>
      <c r="D470" s="390"/>
      <c r="E470" s="390"/>
      <c r="F470" s="390"/>
      <c r="G470" s="390"/>
      <c r="H470" s="364"/>
      <c r="I470" s="364"/>
    </row>
    <row r="471" spans="1:9" ht="14.25">
      <c r="A471" s="390"/>
      <c r="B471" s="390"/>
      <c r="C471" s="390"/>
      <c r="D471" s="390"/>
      <c r="E471" s="390"/>
      <c r="F471" s="390"/>
      <c r="G471" s="390"/>
      <c r="H471" s="364"/>
      <c r="I471" s="364"/>
    </row>
    <row r="472" spans="1:9" ht="14.25">
      <c r="A472" s="390"/>
      <c r="B472" s="390"/>
      <c r="C472" s="390"/>
      <c r="D472" s="390"/>
      <c r="E472" s="390"/>
      <c r="F472" s="390"/>
      <c r="G472" s="390"/>
      <c r="H472" s="364"/>
      <c r="I472" s="364"/>
    </row>
    <row r="473" spans="1:9" ht="14.25">
      <c r="A473" s="390"/>
      <c r="B473" s="390"/>
      <c r="C473" s="390"/>
      <c r="D473" s="390"/>
      <c r="E473" s="390"/>
      <c r="F473" s="390"/>
      <c r="G473" s="390"/>
      <c r="H473" s="364"/>
      <c r="I473" s="364"/>
    </row>
    <row r="474" spans="1:9" ht="14.25">
      <c r="A474" s="390"/>
      <c r="B474" s="390"/>
      <c r="C474" s="390"/>
      <c r="D474" s="390"/>
      <c r="E474" s="390"/>
      <c r="F474" s="390"/>
      <c r="G474" s="390"/>
      <c r="H474" s="364"/>
      <c r="I474" s="364"/>
    </row>
    <row r="475" spans="1:9" ht="14.25">
      <c r="A475" s="390"/>
      <c r="B475" s="390"/>
      <c r="C475" s="390"/>
      <c r="D475" s="390"/>
      <c r="E475" s="390"/>
      <c r="F475" s="390"/>
      <c r="G475" s="390"/>
      <c r="H475" s="364"/>
      <c r="I475" s="364"/>
    </row>
    <row r="476" spans="1:9" ht="14.25">
      <c r="A476" s="390"/>
      <c r="B476" s="390"/>
      <c r="C476" s="390"/>
      <c r="D476" s="390"/>
      <c r="E476" s="390"/>
      <c r="F476" s="390"/>
      <c r="G476" s="390"/>
      <c r="H476" s="364"/>
      <c r="I476" s="364"/>
    </row>
    <row r="477" spans="1:9" ht="14.25">
      <c r="A477" s="390"/>
      <c r="B477" s="390"/>
      <c r="C477" s="390"/>
      <c r="D477" s="390"/>
      <c r="E477" s="390"/>
      <c r="F477" s="390"/>
      <c r="G477" s="390"/>
      <c r="H477" s="364"/>
      <c r="I477" s="364"/>
    </row>
    <row r="478" spans="1:9" ht="14.25">
      <c r="A478" s="390"/>
      <c r="B478" s="390"/>
      <c r="C478" s="390"/>
      <c r="D478" s="390"/>
      <c r="E478" s="390"/>
      <c r="F478" s="390"/>
      <c r="G478" s="390"/>
      <c r="H478" s="364"/>
      <c r="I478" s="364"/>
    </row>
    <row r="479" spans="1:9" ht="14.25">
      <c r="A479" s="390"/>
      <c r="B479" s="390"/>
      <c r="C479" s="390"/>
      <c r="D479" s="390"/>
      <c r="E479" s="390"/>
      <c r="F479" s="390"/>
      <c r="G479" s="390"/>
      <c r="H479" s="364"/>
      <c r="I479" s="364"/>
    </row>
    <row r="480" spans="1:9" ht="14.25">
      <c r="A480" s="390"/>
      <c r="B480" s="390"/>
      <c r="C480" s="390"/>
      <c r="D480" s="390"/>
      <c r="E480" s="390"/>
      <c r="F480" s="390"/>
      <c r="G480" s="390"/>
      <c r="H480" s="364"/>
      <c r="I480" s="364"/>
    </row>
    <row r="481" spans="1:9" ht="14.25">
      <c r="A481" s="390"/>
      <c r="B481" s="390"/>
      <c r="C481" s="390"/>
      <c r="D481" s="390"/>
      <c r="E481" s="390"/>
      <c r="F481" s="390"/>
      <c r="G481" s="390"/>
      <c r="H481" s="364"/>
      <c r="I481" s="364"/>
    </row>
    <row r="482" spans="1:9" ht="14.25">
      <c r="A482" s="390"/>
      <c r="B482" s="390"/>
      <c r="C482" s="390"/>
      <c r="D482" s="390"/>
      <c r="E482" s="390"/>
      <c r="F482" s="390"/>
      <c r="G482" s="390"/>
      <c r="H482" s="364"/>
      <c r="I482" s="364"/>
    </row>
    <row r="483" spans="1:9" ht="14.25">
      <c r="A483" s="390"/>
      <c r="B483" s="390"/>
      <c r="C483" s="390"/>
      <c r="D483" s="390"/>
      <c r="E483" s="390"/>
      <c r="F483" s="390"/>
      <c r="G483" s="390"/>
      <c r="H483" s="364"/>
      <c r="I483" s="364"/>
    </row>
    <row r="484" spans="1:9" ht="14.25">
      <c r="A484" s="390"/>
      <c r="B484" s="390"/>
      <c r="C484" s="390"/>
      <c r="D484" s="390"/>
      <c r="E484" s="390"/>
      <c r="F484" s="390"/>
      <c r="G484" s="390"/>
      <c r="H484" s="364"/>
      <c r="I484" s="364"/>
    </row>
    <row r="485" spans="1:9" ht="14.25">
      <c r="A485" s="390"/>
      <c r="B485" s="390"/>
      <c r="C485" s="390"/>
      <c r="D485" s="390"/>
      <c r="E485" s="390"/>
      <c r="F485" s="390"/>
      <c r="G485" s="390"/>
      <c r="H485" s="364"/>
      <c r="I485" s="364"/>
    </row>
    <row r="486" spans="1:9" ht="14.25">
      <c r="A486" s="390"/>
      <c r="B486" s="390"/>
      <c r="C486" s="390"/>
      <c r="D486" s="390"/>
      <c r="E486" s="390"/>
      <c r="F486" s="390"/>
      <c r="G486" s="390"/>
      <c r="H486" s="364"/>
      <c r="I486" s="364"/>
    </row>
    <row r="487" spans="1:9" ht="14.25">
      <c r="A487" s="390"/>
      <c r="B487" s="390"/>
      <c r="C487" s="390"/>
      <c r="D487" s="390"/>
      <c r="E487" s="390"/>
      <c r="F487" s="390"/>
      <c r="G487" s="390"/>
      <c r="H487" s="364"/>
      <c r="I487" s="364"/>
    </row>
    <row r="488" spans="1:9" ht="14.25">
      <c r="A488" s="390"/>
      <c r="B488" s="390"/>
      <c r="C488" s="390"/>
      <c r="D488" s="390"/>
      <c r="E488" s="390"/>
      <c r="F488" s="390"/>
      <c r="G488" s="390"/>
      <c r="H488" s="364"/>
      <c r="I488" s="364"/>
    </row>
    <row r="489" spans="1:9" ht="14.25">
      <c r="A489" s="390"/>
      <c r="B489" s="390"/>
      <c r="C489" s="390"/>
      <c r="D489" s="390"/>
      <c r="E489" s="390"/>
      <c r="F489" s="390"/>
      <c r="G489" s="390"/>
      <c r="H489" s="364"/>
      <c r="I489" s="364"/>
    </row>
    <row r="490" spans="1:9" ht="14.25">
      <c r="A490" s="390"/>
      <c r="B490" s="390"/>
      <c r="C490" s="390"/>
      <c r="D490" s="390"/>
      <c r="E490" s="390"/>
      <c r="F490" s="390"/>
      <c r="G490" s="390"/>
      <c r="H490" s="364"/>
      <c r="I490" s="364"/>
    </row>
    <row r="491" spans="1:9" ht="14.25">
      <c r="A491" s="390"/>
      <c r="B491" s="390"/>
      <c r="C491" s="390"/>
      <c r="D491" s="390"/>
      <c r="E491" s="390"/>
      <c r="F491" s="390"/>
      <c r="G491" s="390"/>
      <c r="H491" s="364"/>
      <c r="I491" s="364"/>
    </row>
    <row r="492" spans="1:9" ht="14.25">
      <c r="A492" s="390"/>
      <c r="B492" s="390"/>
      <c r="C492" s="390"/>
      <c r="D492" s="390"/>
      <c r="E492" s="390"/>
      <c r="F492" s="390"/>
      <c r="G492" s="390"/>
      <c r="H492" s="364"/>
      <c r="I492" s="364"/>
    </row>
    <row r="493" spans="1:9" ht="14.25">
      <c r="A493" s="390"/>
      <c r="B493" s="390"/>
      <c r="C493" s="390"/>
      <c r="D493" s="390"/>
      <c r="E493" s="390"/>
      <c r="F493" s="390"/>
      <c r="G493" s="390"/>
      <c r="H493" s="364"/>
      <c r="I493" s="364"/>
    </row>
    <row r="494" spans="1:9" ht="14.25">
      <c r="A494" s="390"/>
      <c r="B494" s="390"/>
      <c r="C494" s="390"/>
      <c r="D494" s="390"/>
      <c r="E494" s="390"/>
      <c r="F494" s="390"/>
      <c r="G494" s="390"/>
      <c r="H494" s="364"/>
      <c r="I494" s="364"/>
    </row>
    <row r="495" spans="1:9" ht="14.25">
      <c r="A495" s="390"/>
      <c r="B495" s="390"/>
      <c r="C495" s="390"/>
      <c r="D495" s="390"/>
      <c r="E495" s="390"/>
      <c r="F495" s="390"/>
      <c r="G495" s="390"/>
      <c r="H495" s="364"/>
      <c r="I495" s="364"/>
    </row>
    <row r="496" spans="1:9" ht="14.25">
      <c r="A496" s="390"/>
      <c r="B496" s="390"/>
      <c r="C496" s="390"/>
      <c r="D496" s="390"/>
      <c r="E496" s="390"/>
      <c r="F496" s="390"/>
      <c r="G496" s="390"/>
      <c r="H496" s="364"/>
      <c r="I496" s="364"/>
    </row>
    <row r="497" spans="1:9" ht="14.25">
      <c r="A497" s="390"/>
      <c r="B497" s="390"/>
      <c r="C497" s="390"/>
      <c r="D497" s="390"/>
      <c r="E497" s="390"/>
      <c r="F497" s="390"/>
      <c r="G497" s="390"/>
      <c r="H497" s="364"/>
      <c r="I497" s="364"/>
    </row>
    <row r="498" spans="1:9" ht="14.25">
      <c r="A498" s="390"/>
      <c r="B498" s="390"/>
      <c r="C498" s="390"/>
      <c r="D498" s="390"/>
      <c r="E498" s="390"/>
      <c r="F498" s="390"/>
      <c r="G498" s="390"/>
      <c r="H498" s="364"/>
      <c r="I498" s="364"/>
    </row>
    <row r="499" spans="1:9" ht="14.25">
      <c r="A499" s="390"/>
      <c r="B499" s="390"/>
      <c r="C499" s="390"/>
      <c r="D499" s="390"/>
      <c r="E499" s="390"/>
      <c r="F499" s="390"/>
      <c r="G499" s="390"/>
      <c r="H499" s="364"/>
      <c r="I499" s="364"/>
    </row>
    <row r="500" spans="1:9" ht="14.25">
      <c r="A500" s="390"/>
      <c r="B500" s="390"/>
      <c r="C500" s="390"/>
      <c r="D500" s="390"/>
      <c r="E500" s="390"/>
      <c r="F500" s="390"/>
      <c r="G500" s="390"/>
      <c r="H500" s="364"/>
      <c r="I500" s="364"/>
    </row>
    <row r="501" spans="1:9" ht="14.25">
      <c r="A501" s="390"/>
      <c r="B501" s="390"/>
      <c r="C501" s="390"/>
      <c r="D501" s="390"/>
      <c r="E501" s="390"/>
      <c r="F501" s="390"/>
      <c r="G501" s="390"/>
      <c r="H501" s="364"/>
      <c r="I501" s="364"/>
    </row>
    <row r="502" spans="1:9" ht="14.25">
      <c r="A502" s="390"/>
      <c r="B502" s="390"/>
      <c r="C502" s="390"/>
      <c r="D502" s="390"/>
      <c r="E502" s="390"/>
      <c r="F502" s="390"/>
      <c r="G502" s="390"/>
      <c r="H502" s="364"/>
      <c r="I502" s="364"/>
    </row>
    <row r="503" spans="1:9" ht="14.25">
      <c r="A503" s="390"/>
      <c r="B503" s="390"/>
      <c r="C503" s="390"/>
      <c r="D503" s="390"/>
      <c r="E503" s="390"/>
      <c r="F503" s="390"/>
      <c r="G503" s="390"/>
      <c r="H503" s="364"/>
      <c r="I503" s="364"/>
    </row>
    <row r="504" spans="1:9" ht="14.25">
      <c r="A504" s="390"/>
      <c r="B504" s="390"/>
      <c r="C504" s="390"/>
      <c r="D504" s="390"/>
      <c r="E504" s="390"/>
      <c r="F504" s="390"/>
      <c r="G504" s="390"/>
      <c r="H504" s="364"/>
      <c r="I504" s="364"/>
    </row>
    <row r="505" spans="1:9" ht="14.25">
      <c r="A505" s="390"/>
      <c r="B505" s="390"/>
      <c r="C505" s="390"/>
      <c r="D505" s="390"/>
      <c r="E505" s="390"/>
      <c r="F505" s="390"/>
      <c r="G505" s="390"/>
      <c r="H505" s="364"/>
      <c r="I505" s="364"/>
    </row>
    <row r="506" spans="1:9" ht="14.25">
      <c r="A506" s="390"/>
      <c r="B506" s="390"/>
      <c r="C506" s="390"/>
      <c r="D506" s="390"/>
      <c r="E506" s="390"/>
      <c r="F506" s="390"/>
      <c r="G506" s="390"/>
      <c r="H506" s="364"/>
      <c r="I506" s="364"/>
    </row>
    <row r="507" spans="1:9" ht="14.25">
      <c r="A507" s="390"/>
      <c r="B507" s="390"/>
      <c r="C507" s="390"/>
      <c r="D507" s="390"/>
      <c r="E507" s="390"/>
      <c r="F507" s="390"/>
      <c r="G507" s="390"/>
      <c r="H507" s="364"/>
      <c r="I507" s="364"/>
    </row>
    <row r="508" spans="1:9" ht="14.25">
      <c r="A508" s="390"/>
      <c r="B508" s="390"/>
      <c r="C508" s="390"/>
      <c r="D508" s="390"/>
      <c r="E508" s="390"/>
      <c r="F508" s="390"/>
      <c r="G508" s="390"/>
      <c r="H508" s="364"/>
      <c r="I508" s="364"/>
    </row>
    <row r="509" spans="1:9" ht="14.25">
      <c r="A509" s="390"/>
      <c r="B509" s="390"/>
      <c r="C509" s="390"/>
      <c r="D509" s="390"/>
      <c r="E509" s="390"/>
      <c r="F509" s="390"/>
      <c r="G509" s="390"/>
      <c r="H509" s="364"/>
      <c r="I509" s="364"/>
    </row>
    <row r="510" spans="1:9" ht="14.25">
      <c r="A510" s="390"/>
      <c r="B510" s="390"/>
      <c r="C510" s="390"/>
      <c r="D510" s="390"/>
      <c r="E510" s="390"/>
      <c r="F510" s="390"/>
      <c r="G510" s="390"/>
      <c r="H510" s="364"/>
      <c r="I510" s="364"/>
    </row>
    <row r="511" spans="1:9" ht="14.25">
      <c r="A511" s="390"/>
      <c r="B511" s="390"/>
      <c r="C511" s="390"/>
      <c r="D511" s="390"/>
      <c r="E511" s="390"/>
      <c r="F511" s="390"/>
      <c r="G511" s="390"/>
      <c r="H511" s="364"/>
      <c r="I511" s="364"/>
    </row>
    <row r="512" spans="1:9" ht="14.25">
      <c r="A512" s="390"/>
      <c r="B512" s="390"/>
      <c r="C512" s="390"/>
      <c r="D512" s="390"/>
      <c r="E512" s="390"/>
      <c r="F512" s="390"/>
      <c r="G512" s="390"/>
      <c r="H512" s="364"/>
      <c r="I512" s="364"/>
    </row>
    <row r="513" spans="1:9" ht="14.25">
      <c r="A513" s="390"/>
      <c r="B513" s="390"/>
      <c r="C513" s="390"/>
      <c r="D513" s="390"/>
      <c r="E513" s="390"/>
      <c r="F513" s="390"/>
      <c r="G513" s="390"/>
      <c r="H513" s="364"/>
      <c r="I513" s="364"/>
    </row>
    <row r="514" spans="1:9" ht="14.25">
      <c r="A514" s="390"/>
      <c r="B514" s="390"/>
      <c r="C514" s="390"/>
      <c r="D514" s="390"/>
      <c r="E514" s="390"/>
      <c r="F514" s="390"/>
      <c r="G514" s="390"/>
      <c r="H514" s="364"/>
      <c r="I514" s="364"/>
    </row>
    <row r="515" spans="1:9" ht="14.25">
      <c r="A515" s="390"/>
      <c r="B515" s="390"/>
      <c r="C515" s="390"/>
      <c r="D515" s="390"/>
      <c r="E515" s="390"/>
      <c r="F515" s="390"/>
      <c r="G515" s="390"/>
      <c r="H515" s="364"/>
      <c r="I515" s="364"/>
    </row>
    <row r="516" spans="1:9" ht="14.25">
      <c r="A516" s="390"/>
      <c r="B516" s="390"/>
      <c r="C516" s="390"/>
      <c r="D516" s="390"/>
      <c r="E516" s="390"/>
      <c r="F516" s="390"/>
      <c r="G516" s="390"/>
      <c r="H516" s="364"/>
      <c r="I516" s="364"/>
    </row>
    <row r="517" spans="1:9" ht="14.25">
      <c r="A517" s="390"/>
      <c r="B517" s="390"/>
      <c r="C517" s="390"/>
      <c r="D517" s="390"/>
      <c r="E517" s="390"/>
      <c r="F517" s="390"/>
      <c r="G517" s="390"/>
      <c r="H517" s="364"/>
      <c r="I517" s="364"/>
    </row>
    <row r="518" spans="1:9" ht="14.25">
      <c r="A518" s="390"/>
      <c r="B518" s="390"/>
      <c r="C518" s="390"/>
      <c r="D518" s="390"/>
      <c r="E518" s="390"/>
      <c r="F518" s="390"/>
      <c r="G518" s="390"/>
      <c r="H518" s="364"/>
      <c r="I518" s="364"/>
    </row>
    <row r="519" spans="1:9" ht="14.25">
      <c r="A519" s="390"/>
      <c r="B519" s="390"/>
      <c r="C519" s="390"/>
      <c r="D519" s="390"/>
      <c r="E519" s="390"/>
      <c r="F519" s="390"/>
      <c r="G519" s="390"/>
      <c r="H519" s="364"/>
      <c r="I519" s="364"/>
    </row>
    <row r="520" spans="1:9" ht="14.25">
      <c r="A520" s="390"/>
      <c r="B520" s="390"/>
      <c r="C520" s="390"/>
      <c r="D520" s="390"/>
      <c r="E520" s="390"/>
      <c r="F520" s="390"/>
      <c r="G520" s="390"/>
      <c r="H520" s="364"/>
      <c r="I520" s="364"/>
    </row>
    <row r="521" spans="1:9" ht="14.25">
      <c r="A521" s="390"/>
      <c r="B521" s="390"/>
      <c r="C521" s="390"/>
      <c r="D521" s="390"/>
      <c r="E521" s="390"/>
      <c r="F521" s="390"/>
      <c r="G521" s="390"/>
      <c r="H521" s="364"/>
      <c r="I521" s="364"/>
    </row>
    <row r="522" spans="1:9" ht="14.25">
      <c r="A522" s="390"/>
      <c r="B522" s="390"/>
      <c r="C522" s="390"/>
      <c r="D522" s="390"/>
      <c r="E522" s="390"/>
      <c r="F522" s="390"/>
      <c r="G522" s="390"/>
      <c r="H522" s="364"/>
      <c r="I522" s="364"/>
    </row>
    <row r="523" spans="1:9" ht="14.25">
      <c r="A523" s="390"/>
      <c r="B523" s="390"/>
      <c r="C523" s="390"/>
      <c r="D523" s="390"/>
      <c r="E523" s="390"/>
      <c r="F523" s="390"/>
      <c r="G523" s="390"/>
      <c r="H523" s="364"/>
      <c r="I523" s="364"/>
    </row>
    <row r="524" spans="1:9" ht="14.25">
      <c r="A524" s="390"/>
      <c r="B524" s="390"/>
      <c r="C524" s="390"/>
      <c r="D524" s="390"/>
      <c r="E524" s="390"/>
      <c r="F524" s="390"/>
      <c r="G524" s="390"/>
      <c r="H524" s="364"/>
      <c r="I524" s="364"/>
    </row>
    <row r="525" spans="1:9" ht="14.25">
      <c r="A525" s="390"/>
      <c r="B525" s="390"/>
      <c r="C525" s="390"/>
      <c r="D525" s="390"/>
      <c r="E525" s="390"/>
      <c r="F525" s="390"/>
      <c r="G525" s="390"/>
      <c r="H525" s="364"/>
      <c r="I525" s="364"/>
    </row>
    <row r="526" spans="1:9" ht="14.25">
      <c r="A526" s="390"/>
      <c r="B526" s="390"/>
      <c r="C526" s="390"/>
      <c r="D526" s="390"/>
      <c r="E526" s="390"/>
      <c r="F526" s="390"/>
      <c r="G526" s="390"/>
      <c r="H526" s="364"/>
      <c r="I526" s="364"/>
    </row>
    <row r="527" spans="1:9" ht="14.25">
      <c r="A527" s="390"/>
      <c r="B527" s="390"/>
      <c r="C527" s="390"/>
      <c r="D527" s="390"/>
      <c r="E527" s="390"/>
      <c r="F527" s="390"/>
      <c r="G527" s="390"/>
      <c r="H527" s="364"/>
      <c r="I527" s="364"/>
    </row>
    <row r="528" spans="1:9" ht="14.25">
      <c r="A528" s="390"/>
      <c r="B528" s="390"/>
      <c r="C528" s="390"/>
      <c r="D528" s="390"/>
      <c r="E528" s="390"/>
      <c r="F528" s="390"/>
      <c r="G528" s="390"/>
      <c r="H528" s="364"/>
      <c r="I528" s="364"/>
    </row>
    <row r="529" spans="1:9" ht="14.25">
      <c r="A529" s="390"/>
      <c r="B529" s="390"/>
      <c r="C529" s="390"/>
      <c r="D529" s="390"/>
      <c r="E529" s="390"/>
      <c r="F529" s="390"/>
      <c r="G529" s="390"/>
      <c r="H529" s="364"/>
      <c r="I529" s="364"/>
    </row>
    <row r="530" spans="1:9" ht="14.25">
      <c r="A530" s="390"/>
      <c r="B530" s="390"/>
      <c r="C530" s="390"/>
      <c r="D530" s="390"/>
      <c r="E530" s="390"/>
      <c r="F530" s="390"/>
      <c r="G530" s="390"/>
      <c r="H530" s="364"/>
      <c r="I530" s="364"/>
    </row>
    <row r="531" spans="1:9" ht="14.25">
      <c r="A531" s="390"/>
      <c r="B531" s="390"/>
      <c r="C531" s="390"/>
      <c r="D531" s="390"/>
      <c r="E531" s="390"/>
      <c r="F531" s="390"/>
      <c r="G531" s="390"/>
      <c r="H531" s="364"/>
      <c r="I531" s="364"/>
    </row>
    <row r="532" spans="1:9" ht="14.25">
      <c r="A532" s="390"/>
      <c r="B532" s="390"/>
      <c r="C532" s="390"/>
      <c r="D532" s="390"/>
      <c r="E532" s="390"/>
      <c r="F532" s="390"/>
      <c r="G532" s="390"/>
      <c r="H532" s="364"/>
      <c r="I532" s="364"/>
    </row>
    <row r="533" spans="1:9" ht="14.25">
      <c r="A533" s="390"/>
      <c r="B533" s="390"/>
      <c r="C533" s="390"/>
      <c r="D533" s="390"/>
      <c r="E533" s="390"/>
      <c r="F533" s="390"/>
      <c r="G533" s="390"/>
      <c r="H533" s="364"/>
      <c r="I533" s="364"/>
    </row>
    <row r="534" spans="1:9" ht="14.25">
      <c r="A534" s="390"/>
      <c r="B534" s="390"/>
      <c r="C534" s="390"/>
      <c r="D534" s="390"/>
      <c r="E534" s="390"/>
      <c r="F534" s="390"/>
      <c r="G534" s="390"/>
      <c r="H534" s="364"/>
      <c r="I534" s="364"/>
    </row>
    <row r="535" spans="1:9" ht="14.25">
      <c r="A535" s="390"/>
      <c r="B535" s="390"/>
      <c r="C535" s="390"/>
      <c r="D535" s="390"/>
      <c r="E535" s="390"/>
      <c r="F535" s="390"/>
      <c r="G535" s="390"/>
      <c r="H535" s="364"/>
      <c r="I535" s="364"/>
    </row>
    <row r="536" spans="1:9" ht="14.25">
      <c r="A536" s="390"/>
      <c r="B536" s="390"/>
      <c r="C536" s="390"/>
      <c r="D536" s="390"/>
      <c r="E536" s="390"/>
      <c r="F536" s="390"/>
      <c r="G536" s="390"/>
      <c r="H536" s="364"/>
      <c r="I536" s="364"/>
    </row>
    <row r="537" spans="1:9" ht="14.25">
      <c r="A537" s="390"/>
      <c r="B537" s="390"/>
      <c r="C537" s="390"/>
      <c r="D537" s="390"/>
      <c r="E537" s="390"/>
      <c r="F537" s="390"/>
      <c r="G537" s="390"/>
      <c r="H537" s="364"/>
      <c r="I537" s="364"/>
    </row>
    <row r="538" spans="1:9" ht="14.25">
      <c r="A538" s="390"/>
      <c r="B538" s="390"/>
      <c r="C538" s="390"/>
      <c r="D538" s="390"/>
      <c r="E538" s="390"/>
      <c r="F538" s="390"/>
      <c r="G538" s="390"/>
      <c r="H538" s="364"/>
      <c r="I538" s="364"/>
    </row>
    <row r="539" spans="1:9" ht="14.25">
      <c r="A539" s="390"/>
      <c r="B539" s="390"/>
      <c r="C539" s="390"/>
      <c r="D539" s="390"/>
      <c r="E539" s="390"/>
      <c r="F539" s="390"/>
      <c r="G539" s="390"/>
      <c r="H539" s="364"/>
      <c r="I539" s="364"/>
    </row>
    <row r="540" spans="1:9" ht="14.25">
      <c r="A540" s="390"/>
      <c r="B540" s="390"/>
      <c r="C540" s="390"/>
      <c r="D540" s="390"/>
      <c r="E540" s="390"/>
      <c r="F540" s="390"/>
      <c r="G540" s="390"/>
      <c r="H540" s="364"/>
      <c r="I540" s="364"/>
    </row>
    <row r="541" spans="1:9" ht="14.25">
      <c r="A541" s="390"/>
      <c r="B541" s="390"/>
      <c r="C541" s="390"/>
      <c r="D541" s="390"/>
      <c r="E541" s="390"/>
      <c r="F541" s="390"/>
      <c r="G541" s="390"/>
      <c r="H541" s="364"/>
      <c r="I541" s="364"/>
    </row>
    <row r="542" spans="1:9" ht="14.25">
      <c r="A542" s="390"/>
      <c r="B542" s="390"/>
      <c r="C542" s="390"/>
      <c r="D542" s="390"/>
      <c r="E542" s="390"/>
      <c r="F542" s="390"/>
      <c r="G542" s="390"/>
      <c r="H542" s="364"/>
      <c r="I542" s="364"/>
    </row>
    <row r="543" spans="1:9" ht="14.25">
      <c r="A543" s="390"/>
      <c r="B543" s="390"/>
      <c r="C543" s="390"/>
      <c r="D543" s="390"/>
      <c r="E543" s="390"/>
      <c r="F543" s="390"/>
      <c r="G543" s="390"/>
      <c r="H543" s="364"/>
      <c r="I543" s="364"/>
    </row>
    <row r="544" spans="1:9" ht="14.25">
      <c r="A544" s="390"/>
      <c r="B544" s="390"/>
      <c r="C544" s="390"/>
      <c r="D544" s="390"/>
      <c r="E544" s="390"/>
      <c r="F544" s="390"/>
      <c r="G544" s="390"/>
      <c r="H544" s="364"/>
      <c r="I544" s="364"/>
    </row>
    <row r="545" spans="1:9" ht="14.25">
      <c r="A545" s="390"/>
      <c r="B545" s="390"/>
      <c r="C545" s="390"/>
      <c r="D545" s="390"/>
      <c r="E545" s="390"/>
      <c r="F545" s="390"/>
      <c r="G545" s="390"/>
      <c r="H545" s="364"/>
      <c r="I545" s="364"/>
    </row>
    <row r="546" spans="1:9" ht="14.25">
      <c r="A546" s="390"/>
      <c r="B546" s="390"/>
      <c r="C546" s="390"/>
      <c r="D546" s="390"/>
      <c r="E546" s="390"/>
      <c r="F546" s="390"/>
      <c r="G546" s="390"/>
      <c r="H546" s="364"/>
      <c r="I546" s="364"/>
    </row>
    <row r="547" spans="1:9" ht="14.25">
      <c r="A547" s="390"/>
      <c r="B547" s="390"/>
      <c r="C547" s="390"/>
      <c r="D547" s="390"/>
      <c r="E547" s="390"/>
      <c r="F547" s="390"/>
      <c r="G547" s="390"/>
      <c r="H547" s="364"/>
      <c r="I547" s="364"/>
    </row>
    <row r="548" spans="1:9" ht="14.25">
      <c r="A548" s="390"/>
      <c r="B548" s="390"/>
      <c r="C548" s="390"/>
      <c r="D548" s="390"/>
      <c r="E548" s="390"/>
      <c r="F548" s="390"/>
      <c r="G548" s="390"/>
      <c r="H548" s="364"/>
      <c r="I548" s="364"/>
    </row>
    <row r="549" spans="1:9" ht="14.25">
      <c r="A549" s="390"/>
      <c r="B549" s="390"/>
      <c r="C549" s="390"/>
      <c r="D549" s="390"/>
      <c r="E549" s="390"/>
      <c r="F549" s="390"/>
      <c r="G549" s="390"/>
      <c r="H549" s="364"/>
      <c r="I549" s="364"/>
    </row>
    <row r="550" spans="1:9" ht="14.25">
      <c r="A550" s="390"/>
      <c r="B550" s="390"/>
      <c r="C550" s="390"/>
      <c r="D550" s="390"/>
      <c r="E550" s="390"/>
      <c r="F550" s="390"/>
      <c r="G550" s="390"/>
      <c r="H550" s="364"/>
      <c r="I550" s="364"/>
    </row>
    <row r="551" spans="1:9" ht="14.25">
      <c r="A551" s="390"/>
      <c r="B551" s="390"/>
      <c r="C551" s="390"/>
      <c r="D551" s="390"/>
      <c r="E551" s="390"/>
      <c r="F551" s="390"/>
      <c r="G551" s="390"/>
      <c r="H551" s="364"/>
      <c r="I551" s="364"/>
    </row>
    <row r="552" spans="1:9" ht="14.25">
      <c r="A552" s="390"/>
      <c r="B552" s="390"/>
      <c r="C552" s="390"/>
      <c r="D552" s="390"/>
      <c r="E552" s="390"/>
      <c r="F552" s="390"/>
      <c r="G552" s="390"/>
      <c r="H552" s="364"/>
      <c r="I552" s="364"/>
    </row>
    <row r="553" spans="1:9" ht="14.25">
      <c r="A553" s="390"/>
      <c r="B553" s="390"/>
      <c r="C553" s="390"/>
      <c r="D553" s="390"/>
      <c r="E553" s="390"/>
      <c r="F553" s="390"/>
      <c r="G553" s="390"/>
      <c r="H553" s="364"/>
      <c r="I553" s="364"/>
    </row>
    <row r="554" spans="1:9" ht="14.25">
      <c r="A554" s="390"/>
      <c r="B554" s="390"/>
      <c r="C554" s="390"/>
      <c r="D554" s="390"/>
      <c r="E554" s="390"/>
      <c r="F554" s="390"/>
      <c r="G554" s="390"/>
      <c r="H554" s="364"/>
      <c r="I554" s="364"/>
    </row>
    <row r="555" spans="1:9" ht="14.25">
      <c r="A555" s="390"/>
      <c r="B555" s="390"/>
      <c r="C555" s="390"/>
      <c r="D555" s="390"/>
      <c r="E555" s="390"/>
      <c r="F555" s="390"/>
      <c r="G555" s="390"/>
      <c r="H555" s="364"/>
      <c r="I555" s="364"/>
    </row>
    <row r="556" spans="1:9" ht="14.25">
      <c r="A556" s="390"/>
      <c r="B556" s="390"/>
      <c r="C556" s="390"/>
      <c r="D556" s="390"/>
      <c r="E556" s="390"/>
      <c r="F556" s="390"/>
      <c r="G556" s="390"/>
      <c r="H556" s="364"/>
      <c r="I556" s="364"/>
    </row>
    <row r="557" spans="1:9" ht="14.25">
      <c r="A557" s="390"/>
      <c r="B557" s="390"/>
      <c r="C557" s="390"/>
      <c r="D557" s="390"/>
      <c r="E557" s="390"/>
      <c r="F557" s="390"/>
      <c r="G557" s="390"/>
      <c r="H557" s="364"/>
      <c r="I557" s="364"/>
    </row>
    <row r="558" spans="1:9" ht="14.25">
      <c r="A558" s="390"/>
      <c r="B558" s="390"/>
      <c r="C558" s="390"/>
      <c r="D558" s="390"/>
      <c r="E558" s="390"/>
      <c r="F558" s="390"/>
      <c r="G558" s="390"/>
      <c r="H558" s="364"/>
      <c r="I558" s="364"/>
    </row>
    <row r="559" spans="1:9" ht="14.25">
      <c r="A559" s="390"/>
      <c r="B559" s="390"/>
      <c r="C559" s="390"/>
      <c r="D559" s="390"/>
      <c r="E559" s="390"/>
      <c r="F559" s="390"/>
      <c r="G559" s="390"/>
      <c r="H559" s="364"/>
      <c r="I559" s="364"/>
    </row>
    <row r="560" spans="1:9" ht="14.25">
      <c r="A560" s="390"/>
      <c r="B560" s="390"/>
      <c r="C560" s="390"/>
      <c r="D560" s="390"/>
      <c r="E560" s="390"/>
      <c r="F560" s="390"/>
      <c r="G560" s="390"/>
      <c r="H560" s="364"/>
      <c r="I560" s="364"/>
    </row>
    <row r="561" spans="1:9" ht="14.25">
      <c r="A561" s="390"/>
      <c r="B561" s="390"/>
      <c r="C561" s="390"/>
      <c r="D561" s="390"/>
      <c r="E561" s="390"/>
      <c r="F561" s="390"/>
      <c r="G561" s="390"/>
      <c r="H561" s="364"/>
      <c r="I561" s="364"/>
    </row>
    <row r="562" spans="1:9" ht="14.25">
      <c r="A562" s="390"/>
      <c r="B562" s="390"/>
      <c r="C562" s="390"/>
      <c r="D562" s="390"/>
      <c r="E562" s="390"/>
      <c r="F562" s="390"/>
      <c r="G562" s="390"/>
      <c r="H562" s="364"/>
      <c r="I562" s="364"/>
    </row>
    <row r="563" spans="1:9" ht="14.25">
      <c r="A563" s="390"/>
      <c r="B563" s="390"/>
      <c r="C563" s="390"/>
      <c r="D563" s="390"/>
      <c r="E563" s="390"/>
      <c r="F563" s="390"/>
      <c r="G563" s="390"/>
      <c r="H563" s="364"/>
      <c r="I563" s="364"/>
    </row>
    <row r="564" spans="1:9" ht="14.25">
      <c r="A564" s="390"/>
      <c r="B564" s="390"/>
      <c r="C564" s="390"/>
      <c r="D564" s="390"/>
      <c r="E564" s="390"/>
      <c r="F564" s="390"/>
      <c r="G564" s="390"/>
      <c r="H564" s="364"/>
      <c r="I564" s="364"/>
    </row>
    <row r="565" spans="1:9" ht="14.25">
      <c r="A565" s="390"/>
      <c r="B565" s="390"/>
      <c r="C565" s="390"/>
      <c r="D565" s="390"/>
      <c r="E565" s="390"/>
      <c r="F565" s="390"/>
      <c r="G565" s="390"/>
      <c r="H565" s="364"/>
      <c r="I565" s="364"/>
    </row>
    <row r="566" spans="1:9" ht="14.25">
      <c r="A566" s="390"/>
      <c r="B566" s="390"/>
      <c r="C566" s="390"/>
      <c r="D566" s="390"/>
      <c r="E566" s="390"/>
      <c r="F566" s="390"/>
      <c r="G566" s="390"/>
      <c r="H566" s="364"/>
      <c r="I566" s="364"/>
    </row>
    <row r="567" spans="1:9" ht="14.25">
      <c r="A567" s="390"/>
      <c r="B567" s="390"/>
      <c r="C567" s="390"/>
      <c r="D567" s="390"/>
      <c r="E567" s="390"/>
      <c r="F567" s="390"/>
      <c r="G567" s="390"/>
      <c r="H567" s="364"/>
      <c r="I567" s="364"/>
    </row>
    <row r="568" spans="1:9" ht="14.25">
      <c r="A568" s="390"/>
      <c r="B568" s="390"/>
      <c r="C568" s="390"/>
      <c r="D568" s="390"/>
      <c r="E568" s="390"/>
      <c r="F568" s="390"/>
      <c r="G568" s="390"/>
      <c r="H568" s="364"/>
      <c r="I568" s="364"/>
    </row>
    <row r="569" spans="1:9" ht="14.25">
      <c r="A569" s="390"/>
      <c r="B569" s="390"/>
      <c r="C569" s="390"/>
      <c r="D569" s="390"/>
      <c r="E569" s="390"/>
      <c r="F569" s="390"/>
      <c r="G569" s="390"/>
      <c r="H569" s="364"/>
      <c r="I569" s="364"/>
    </row>
    <row r="570" spans="1:9" ht="14.25">
      <c r="A570" s="390"/>
      <c r="B570" s="390"/>
      <c r="C570" s="390"/>
      <c r="D570" s="390"/>
      <c r="E570" s="390"/>
      <c r="F570" s="390"/>
      <c r="G570" s="390"/>
      <c r="H570" s="364"/>
      <c r="I570" s="364"/>
    </row>
    <row r="571" spans="1:9" ht="14.25">
      <c r="A571" s="390"/>
      <c r="B571" s="390"/>
      <c r="C571" s="390"/>
      <c r="D571" s="390"/>
      <c r="E571" s="390"/>
      <c r="F571" s="390"/>
      <c r="G571" s="390"/>
      <c r="H571" s="364"/>
      <c r="I571" s="364"/>
    </row>
    <row r="572" spans="1:9" ht="14.25">
      <c r="A572" s="390"/>
      <c r="B572" s="390"/>
      <c r="C572" s="390"/>
      <c r="D572" s="390"/>
      <c r="E572" s="390"/>
      <c r="F572" s="390"/>
      <c r="G572" s="390"/>
      <c r="H572" s="364"/>
      <c r="I572" s="364"/>
    </row>
    <row r="573" spans="1:9" ht="14.25">
      <c r="A573" s="390"/>
      <c r="B573" s="390"/>
      <c r="C573" s="390"/>
      <c r="D573" s="390"/>
      <c r="E573" s="390"/>
      <c r="F573" s="390"/>
      <c r="G573" s="390"/>
      <c r="H573" s="364"/>
      <c r="I573" s="364"/>
    </row>
    <row r="574" spans="1:9" ht="14.25">
      <c r="A574" s="390"/>
      <c r="B574" s="390"/>
      <c r="C574" s="390"/>
      <c r="D574" s="390"/>
      <c r="E574" s="390"/>
      <c r="F574" s="390"/>
      <c r="G574" s="390"/>
      <c r="H574" s="364"/>
      <c r="I574" s="364"/>
    </row>
    <row r="575" spans="1:9" ht="14.25">
      <c r="A575" s="390"/>
      <c r="B575" s="390"/>
      <c r="C575" s="390"/>
      <c r="D575" s="390"/>
      <c r="E575" s="390"/>
      <c r="F575" s="390"/>
      <c r="G575" s="390"/>
      <c r="H575" s="364"/>
      <c r="I575" s="364"/>
    </row>
    <row r="576" spans="1:9" ht="14.25">
      <c r="A576" s="390"/>
      <c r="B576" s="390"/>
      <c r="C576" s="390"/>
      <c r="D576" s="390"/>
      <c r="E576" s="390"/>
      <c r="F576" s="390"/>
      <c r="G576" s="390"/>
      <c r="H576" s="364"/>
      <c r="I576" s="364"/>
    </row>
    <row r="577" spans="1:9" ht="14.25">
      <c r="A577" s="390"/>
      <c r="B577" s="390"/>
      <c r="C577" s="390"/>
      <c r="D577" s="390"/>
      <c r="E577" s="390"/>
      <c r="F577" s="390"/>
      <c r="G577" s="390"/>
      <c r="H577" s="364"/>
      <c r="I577" s="364"/>
    </row>
    <row r="578" spans="1:9" ht="14.25">
      <c r="A578" s="390"/>
      <c r="B578" s="390"/>
      <c r="C578" s="390"/>
      <c r="D578" s="390"/>
      <c r="E578" s="390"/>
      <c r="F578" s="390"/>
      <c r="G578" s="390"/>
      <c r="H578" s="364"/>
      <c r="I578" s="364"/>
    </row>
    <row r="579" spans="1:9" ht="14.25">
      <c r="A579" s="390"/>
      <c r="B579" s="390"/>
      <c r="C579" s="390"/>
      <c r="D579" s="390"/>
      <c r="E579" s="390"/>
      <c r="F579" s="390"/>
      <c r="G579" s="390"/>
      <c r="H579" s="364"/>
      <c r="I579" s="364"/>
    </row>
    <row r="580" spans="1:9" ht="14.25">
      <c r="A580" s="390"/>
      <c r="B580" s="390"/>
      <c r="C580" s="390"/>
      <c r="D580" s="390"/>
      <c r="E580" s="390"/>
      <c r="F580" s="390"/>
      <c r="G580" s="390"/>
      <c r="H580" s="364"/>
      <c r="I580" s="364"/>
    </row>
    <row r="581" spans="1:9" ht="14.25">
      <c r="A581" s="390"/>
      <c r="B581" s="390"/>
      <c r="C581" s="390"/>
      <c r="D581" s="390"/>
      <c r="E581" s="390"/>
      <c r="F581" s="390"/>
      <c r="G581" s="390"/>
      <c r="H581" s="364"/>
      <c r="I581" s="364"/>
    </row>
    <row r="582" spans="1:9" ht="14.25">
      <c r="A582" s="390"/>
      <c r="B582" s="390"/>
      <c r="C582" s="390"/>
      <c r="D582" s="390"/>
      <c r="E582" s="390"/>
      <c r="F582" s="390"/>
      <c r="G582" s="390"/>
      <c r="H582" s="364"/>
      <c r="I582" s="364"/>
    </row>
    <row r="583" spans="1:9" ht="14.25">
      <c r="A583" s="390"/>
      <c r="B583" s="390"/>
      <c r="C583" s="390"/>
      <c r="D583" s="390"/>
      <c r="E583" s="390"/>
      <c r="F583" s="390"/>
      <c r="G583" s="390"/>
      <c r="H583" s="364"/>
      <c r="I583" s="364"/>
    </row>
    <row r="584" spans="1:9" ht="14.25">
      <c r="A584" s="390"/>
      <c r="B584" s="390"/>
      <c r="C584" s="390"/>
      <c r="D584" s="390"/>
      <c r="E584" s="390"/>
      <c r="F584" s="390"/>
      <c r="G584" s="390"/>
      <c r="H584" s="364"/>
      <c r="I584" s="364"/>
    </row>
    <row r="585" spans="1:9" ht="14.25">
      <c r="A585" s="390"/>
      <c r="B585" s="390"/>
      <c r="C585" s="390"/>
      <c r="D585" s="390"/>
      <c r="E585" s="390"/>
      <c r="F585" s="390"/>
      <c r="G585" s="390"/>
      <c r="H585" s="364"/>
      <c r="I585" s="364"/>
    </row>
    <row r="586" spans="1:9" ht="14.25">
      <c r="A586" s="390"/>
      <c r="B586" s="390"/>
      <c r="C586" s="390"/>
      <c r="D586" s="390"/>
      <c r="E586" s="390"/>
      <c r="F586" s="390"/>
      <c r="G586" s="390"/>
      <c r="H586" s="364"/>
      <c r="I586" s="364"/>
    </row>
    <row r="587" spans="1:9" ht="14.25">
      <c r="A587" s="390"/>
      <c r="B587" s="390"/>
      <c r="C587" s="390"/>
      <c r="D587" s="390"/>
      <c r="E587" s="390"/>
      <c r="F587" s="390"/>
      <c r="G587" s="390"/>
      <c r="H587" s="364"/>
      <c r="I587" s="364"/>
    </row>
    <row r="588" spans="1:9" ht="14.25">
      <c r="A588" s="390"/>
      <c r="B588" s="390"/>
      <c r="C588" s="390"/>
      <c r="D588" s="390"/>
      <c r="E588" s="390"/>
      <c r="F588" s="390"/>
      <c r="G588" s="390"/>
      <c r="H588" s="364"/>
      <c r="I588" s="364"/>
    </row>
    <row r="589" spans="1:9" ht="12.75">
      <c r="A589" s="364"/>
      <c r="B589" s="364"/>
      <c r="C589" s="364"/>
      <c r="D589" s="364"/>
      <c r="E589" s="364"/>
      <c r="F589" s="364"/>
      <c r="G589" s="364"/>
      <c r="H589" s="364"/>
      <c r="I589" s="364"/>
    </row>
    <row r="590" spans="1:9" ht="12.75">
      <c r="A590" s="364"/>
      <c r="B590" s="364"/>
      <c r="C590" s="364"/>
      <c r="D590" s="364"/>
      <c r="E590" s="364"/>
      <c r="F590" s="364"/>
      <c r="G590" s="364"/>
      <c r="H590" s="364"/>
      <c r="I590" s="364"/>
    </row>
    <row r="591" spans="1:9" ht="12.75">
      <c r="A591" s="364"/>
      <c r="B591" s="364"/>
      <c r="C591" s="364"/>
      <c r="D591" s="364"/>
      <c r="E591" s="364"/>
      <c r="F591" s="364"/>
      <c r="G591" s="364"/>
      <c r="H591" s="364"/>
      <c r="I591" s="364"/>
    </row>
    <row r="592" spans="1:9" ht="12.75">
      <c r="A592" s="364"/>
      <c r="B592" s="364"/>
      <c r="C592" s="364"/>
      <c r="D592" s="364"/>
      <c r="E592" s="364"/>
      <c r="F592" s="364"/>
      <c r="G592" s="364"/>
      <c r="H592" s="364"/>
      <c r="I592" s="364"/>
    </row>
    <row r="593" spans="1:9" ht="12.75">
      <c r="A593" s="364"/>
      <c r="B593" s="364"/>
      <c r="C593" s="364"/>
      <c r="D593" s="364"/>
      <c r="E593" s="364"/>
      <c r="F593" s="364"/>
      <c r="G593" s="364"/>
      <c r="H593" s="364"/>
      <c r="I593" s="364"/>
    </row>
    <row r="594" spans="1:9" ht="12.75">
      <c r="A594" s="364"/>
      <c r="B594" s="364"/>
      <c r="C594" s="364"/>
      <c r="D594" s="364"/>
      <c r="E594" s="364"/>
      <c r="F594" s="364"/>
      <c r="G594" s="364"/>
      <c r="H594" s="364"/>
      <c r="I594" s="364"/>
    </row>
    <row r="595" spans="1:9" ht="12.75">
      <c r="A595" s="364"/>
      <c r="B595" s="364"/>
      <c r="C595" s="364"/>
      <c r="D595" s="364"/>
      <c r="E595" s="364"/>
      <c r="F595" s="364"/>
      <c r="G595" s="364"/>
      <c r="H595" s="364"/>
      <c r="I595" s="364"/>
    </row>
    <row r="596" spans="1:9" ht="12.75">
      <c r="A596" s="364"/>
      <c r="B596" s="364"/>
      <c r="C596" s="364"/>
      <c r="D596" s="364"/>
      <c r="E596" s="364"/>
      <c r="F596" s="364"/>
      <c r="G596" s="364"/>
      <c r="H596" s="364"/>
      <c r="I596" s="364"/>
    </row>
    <row r="597" spans="1:9" ht="12.75">
      <c r="A597" s="364"/>
      <c r="B597" s="364"/>
      <c r="C597" s="364"/>
      <c r="D597" s="364"/>
      <c r="E597" s="364"/>
      <c r="F597" s="364"/>
      <c r="G597" s="364"/>
      <c r="H597" s="364"/>
      <c r="I597" s="364"/>
    </row>
    <row r="598" spans="1:9" ht="12.75">
      <c r="A598" s="364"/>
      <c r="B598" s="364"/>
      <c r="C598" s="364"/>
      <c r="D598" s="364"/>
      <c r="E598" s="364"/>
      <c r="F598" s="364"/>
      <c r="G598" s="364"/>
      <c r="H598" s="364"/>
      <c r="I598" s="364"/>
    </row>
    <row r="599" spans="1:9" ht="12.75">
      <c r="A599" s="364"/>
      <c r="B599" s="364"/>
      <c r="C599" s="364"/>
      <c r="D599" s="364"/>
      <c r="E599" s="364"/>
      <c r="F599" s="364"/>
      <c r="G599" s="364"/>
      <c r="H599" s="364"/>
      <c r="I599" s="364"/>
    </row>
    <row r="600" spans="1:9" ht="12.75">
      <c r="A600" s="364"/>
      <c r="B600" s="364"/>
      <c r="C600" s="364"/>
      <c r="D600" s="364"/>
      <c r="E600" s="364"/>
      <c r="F600" s="364"/>
      <c r="G600" s="364"/>
      <c r="H600" s="364"/>
      <c r="I600" s="364"/>
    </row>
    <row r="601" spans="1:9" ht="12.75">
      <c r="A601" s="364"/>
      <c r="B601" s="364"/>
      <c r="C601" s="364"/>
      <c r="D601" s="364"/>
      <c r="E601" s="364"/>
      <c r="F601" s="364"/>
      <c r="G601" s="364"/>
      <c r="H601" s="364"/>
      <c r="I601" s="364"/>
    </row>
  </sheetData>
  <mergeCells count="7">
    <mergeCell ref="D181:G181"/>
    <mergeCell ref="B181:C182"/>
    <mergeCell ref="A181:A182"/>
    <mergeCell ref="A1:G1"/>
    <mergeCell ref="A2:G2"/>
    <mergeCell ref="A3:G3"/>
    <mergeCell ref="B5:C5"/>
  </mergeCells>
  <printOptions horizontalCentered="1"/>
  <pageMargins left="0.75" right="0.75" top="0.75" bottom="1" header="0.5" footer="0.5"/>
  <pageSetup firstPageNumber="3" useFirstPageNumber="1" horizontalDpi="600" verticalDpi="600" orientation="portrait" scale="79" r:id="rId1"/>
  <headerFooter alignWithMargins="0">
    <oddFooter>&amp;L&amp;9Notes: Total headcount excludes 1 student with zero credit hours and 3 students taking SAB (Study Abroad) courses only. 
The total unduplicated headcount without these omissions is 16,002.&amp;ROffice of IRAA
11/25/02
page &amp;P</oddFooter>
  </headerFooter>
  <rowBreaks count="4" manualBreakCount="4">
    <brk id="58" max="7" man="1"/>
    <brk id="113" max="7" man="1"/>
    <brk id="222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J1"/>
    </sheetView>
  </sheetViews>
  <sheetFormatPr defaultColWidth="9.140625" defaultRowHeight="12.75"/>
  <cols>
    <col min="1" max="1" width="16.00390625" style="72" customWidth="1"/>
    <col min="2" max="2" width="9.7109375" style="72" customWidth="1"/>
    <col min="3" max="3" width="10.57421875" style="72" customWidth="1"/>
    <col min="4" max="4" width="10.28125" style="72" customWidth="1"/>
    <col min="5" max="5" width="10.00390625" style="72" customWidth="1"/>
    <col min="6" max="6" width="9.57421875" style="72" customWidth="1"/>
    <col min="7" max="9" width="9.8515625" style="72" customWidth="1"/>
    <col min="10" max="10" width="9.00390625" style="72" customWidth="1"/>
    <col min="11" max="16384" width="9.140625" style="72" customWidth="1"/>
  </cols>
  <sheetData>
    <row r="1" spans="1:10" ht="12">
      <c r="A1" s="496" t="s">
        <v>0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ht="12">
      <c r="A2" s="498" t="s">
        <v>166</v>
      </c>
      <c r="B2" s="497"/>
      <c r="C2" s="497"/>
      <c r="D2" s="497"/>
      <c r="E2" s="497"/>
      <c r="F2" s="497"/>
      <c r="G2" s="497"/>
      <c r="H2" s="497"/>
      <c r="I2" s="497"/>
      <c r="J2" s="497"/>
    </row>
    <row r="3" spans="1:10" ht="12">
      <c r="A3" s="183"/>
      <c r="B3" s="100"/>
      <c r="C3" s="100"/>
      <c r="D3" s="100"/>
      <c r="E3" s="100"/>
      <c r="F3" s="100"/>
      <c r="G3" s="100"/>
      <c r="H3" s="100"/>
      <c r="I3" s="100"/>
      <c r="J3" s="100"/>
    </row>
    <row r="4" spans="1:8" ht="12">
      <c r="A4" s="87" t="s">
        <v>153</v>
      </c>
      <c r="B4" s="74"/>
      <c r="C4" s="74"/>
      <c r="D4" s="74"/>
      <c r="E4" s="74"/>
      <c r="F4" s="74"/>
      <c r="G4" s="74"/>
      <c r="H4" s="74"/>
    </row>
    <row r="5" spans="2:8" ht="12">
      <c r="B5" s="88"/>
      <c r="C5" s="88"/>
      <c r="D5" s="88"/>
      <c r="E5" s="88"/>
      <c r="F5" s="88"/>
      <c r="G5" s="88"/>
      <c r="H5" s="88"/>
    </row>
    <row r="6" spans="1:10" ht="25.5" customHeight="1">
      <c r="A6" s="512" t="s">
        <v>2</v>
      </c>
      <c r="B6" s="509" t="s">
        <v>14</v>
      </c>
      <c r="C6" s="510"/>
      <c r="D6" s="510"/>
      <c r="E6" s="509" t="s">
        <v>16</v>
      </c>
      <c r="F6" s="510"/>
      <c r="G6" s="511"/>
      <c r="H6" s="510" t="s">
        <v>3</v>
      </c>
      <c r="I6" s="510"/>
      <c r="J6" s="511"/>
    </row>
    <row r="7" spans="1:10" ht="25.5" customHeight="1">
      <c r="A7" s="513"/>
      <c r="B7" s="76">
        <v>2001</v>
      </c>
      <c r="C7" s="6">
        <v>2002</v>
      </c>
      <c r="D7" s="77" t="s">
        <v>17</v>
      </c>
      <c r="E7" s="76">
        <v>2001</v>
      </c>
      <c r="F7" s="6">
        <v>2002</v>
      </c>
      <c r="G7" s="78" t="s">
        <v>17</v>
      </c>
      <c r="H7" s="76">
        <v>2001</v>
      </c>
      <c r="I7" s="6">
        <v>2002</v>
      </c>
      <c r="J7" s="79" t="s">
        <v>17</v>
      </c>
    </row>
    <row r="8" spans="1:10" ht="12">
      <c r="A8" s="80" t="s">
        <v>5</v>
      </c>
      <c r="B8" s="89">
        <v>83522</v>
      </c>
      <c r="C8" s="90">
        <v>84397</v>
      </c>
      <c r="D8" s="81">
        <f>(C8-B8)/B8</f>
        <v>0.010476281698235196</v>
      </c>
      <c r="E8" s="91">
        <v>6568</v>
      </c>
      <c r="F8" s="92">
        <v>7575</v>
      </c>
      <c r="G8" s="82">
        <f aca="true" t="shared" si="0" ref="G8:G17">(F8-E8)/E8</f>
        <v>0.15331912302070647</v>
      </c>
      <c r="H8" s="91">
        <f aca="true" t="shared" si="1" ref="H8:I12">SUM(B8+E8)</f>
        <v>90090</v>
      </c>
      <c r="I8" s="92">
        <f t="shared" si="1"/>
        <v>91972</v>
      </c>
      <c r="J8" s="82">
        <f aca="true" t="shared" si="2" ref="J8:J17">(I8-H8)/H8</f>
        <v>0.02089022089022089</v>
      </c>
    </row>
    <row r="9" spans="1:10" ht="12">
      <c r="A9" s="216" t="s">
        <v>9</v>
      </c>
      <c r="B9" s="93">
        <v>580</v>
      </c>
      <c r="C9" s="94">
        <v>1030</v>
      </c>
      <c r="D9" s="84">
        <f>(C9-B9)/B9</f>
        <v>0.7758620689655172</v>
      </c>
      <c r="E9" s="95"/>
      <c r="F9" s="96"/>
      <c r="G9" s="85"/>
      <c r="H9" s="97">
        <f t="shared" si="1"/>
        <v>580</v>
      </c>
      <c r="I9" s="98">
        <f t="shared" si="1"/>
        <v>1030</v>
      </c>
      <c r="J9" s="404">
        <f t="shared" si="2"/>
        <v>0.7758620689655172</v>
      </c>
    </row>
    <row r="10" spans="1:10" ht="12">
      <c r="A10" s="83" t="s">
        <v>6</v>
      </c>
      <c r="B10" s="93">
        <v>16384</v>
      </c>
      <c r="C10" s="94">
        <v>15831</v>
      </c>
      <c r="D10" s="84">
        <f>(C10-B10)/B10</f>
        <v>-0.03375244140625</v>
      </c>
      <c r="E10" s="95">
        <v>8127</v>
      </c>
      <c r="F10" s="96">
        <v>8121</v>
      </c>
      <c r="G10" s="85">
        <f t="shared" si="0"/>
        <v>-0.0007382798080472499</v>
      </c>
      <c r="H10" s="97">
        <f t="shared" si="1"/>
        <v>24511</v>
      </c>
      <c r="I10" s="98">
        <f t="shared" si="1"/>
        <v>23952</v>
      </c>
      <c r="J10" s="85">
        <f t="shared" si="2"/>
        <v>-0.022806087062951327</v>
      </c>
    </row>
    <row r="11" spans="1:10" ht="12">
      <c r="A11" s="83" t="s">
        <v>7</v>
      </c>
      <c r="B11" s="93">
        <v>8402</v>
      </c>
      <c r="C11" s="94">
        <v>9132</v>
      </c>
      <c r="D11" s="84">
        <f>(C11-B11)/B11</f>
        <v>0.08688407522018567</v>
      </c>
      <c r="E11" s="95">
        <v>9039</v>
      </c>
      <c r="F11" s="96">
        <v>9932</v>
      </c>
      <c r="G11" s="85">
        <f t="shared" si="0"/>
        <v>0.09879411439318508</v>
      </c>
      <c r="H11" s="97">
        <f t="shared" si="1"/>
        <v>17441</v>
      </c>
      <c r="I11" s="98">
        <f t="shared" si="1"/>
        <v>19064</v>
      </c>
      <c r="J11" s="85">
        <f t="shared" si="2"/>
        <v>0.0930565907918124</v>
      </c>
    </row>
    <row r="12" spans="1:10" ht="12">
      <c r="A12" s="83" t="s">
        <v>8</v>
      </c>
      <c r="B12" s="93">
        <v>5773</v>
      </c>
      <c r="C12" s="94">
        <v>5007</v>
      </c>
      <c r="D12" s="84">
        <f>(C12-B12)/B12</f>
        <v>-0.13268664472544603</v>
      </c>
      <c r="E12" s="95">
        <v>1638</v>
      </c>
      <c r="F12" s="96">
        <v>2473</v>
      </c>
      <c r="G12" s="85">
        <f t="shared" si="0"/>
        <v>0.5097680097680097</v>
      </c>
      <c r="H12" s="97">
        <f t="shared" si="1"/>
        <v>7411</v>
      </c>
      <c r="I12" s="98">
        <f t="shared" si="1"/>
        <v>7480</v>
      </c>
      <c r="J12" s="85">
        <f t="shared" si="2"/>
        <v>0.009310484415058697</v>
      </c>
    </row>
    <row r="13" spans="1:10" ht="12">
      <c r="A13" s="83" t="s">
        <v>18</v>
      </c>
      <c r="B13" s="93"/>
      <c r="D13" s="84"/>
      <c r="E13" s="95">
        <v>10460</v>
      </c>
      <c r="F13" s="94">
        <v>10907</v>
      </c>
      <c r="G13" s="85">
        <f t="shared" si="0"/>
        <v>0.04273422562141491</v>
      </c>
      <c r="H13" s="97">
        <f aca="true" t="shared" si="3" ref="H13:I15">SUM(B13+E13)</f>
        <v>10460</v>
      </c>
      <c r="I13" s="98">
        <f t="shared" si="3"/>
        <v>10907</v>
      </c>
      <c r="J13" s="85">
        <f t="shared" si="2"/>
        <v>0.04273422562141491</v>
      </c>
    </row>
    <row r="14" spans="1:10" ht="12">
      <c r="A14" s="86" t="s">
        <v>19</v>
      </c>
      <c r="B14" s="93">
        <v>5184</v>
      </c>
      <c r="C14" s="94">
        <v>5097</v>
      </c>
      <c r="D14" s="84">
        <f>(C14-B14)/B14</f>
        <v>-0.01678240740740741</v>
      </c>
      <c r="E14" s="95"/>
      <c r="F14" s="96"/>
      <c r="G14" s="85"/>
      <c r="H14" s="97">
        <f>SUM(B14+E14)</f>
        <v>5184</v>
      </c>
      <c r="I14" s="98">
        <f>SUM(C14+F14)</f>
        <v>5097</v>
      </c>
      <c r="J14" s="85">
        <f>(I14-H14)/H14</f>
        <v>-0.01678240740740741</v>
      </c>
    </row>
    <row r="15" spans="1:10" ht="12">
      <c r="A15" s="83" t="s">
        <v>12</v>
      </c>
      <c r="B15" s="93">
        <v>4364</v>
      </c>
      <c r="C15" s="94">
        <v>4618</v>
      </c>
      <c r="D15" s="84">
        <f>(C15-B15)/B15</f>
        <v>0.05820348304307974</v>
      </c>
      <c r="E15" s="95">
        <v>2627</v>
      </c>
      <c r="F15" s="96">
        <v>2787</v>
      </c>
      <c r="G15" s="85">
        <f t="shared" si="0"/>
        <v>0.06090597639893414</v>
      </c>
      <c r="H15" s="97">
        <f t="shared" si="3"/>
        <v>6991</v>
      </c>
      <c r="I15" s="98">
        <f t="shared" si="3"/>
        <v>7405</v>
      </c>
      <c r="J15" s="85">
        <f t="shared" si="2"/>
        <v>0.05921899585180947</v>
      </c>
    </row>
    <row r="16" spans="1:10" ht="12">
      <c r="A16" s="83" t="s">
        <v>21</v>
      </c>
      <c r="B16" s="93">
        <v>24</v>
      </c>
      <c r="C16" s="94">
        <v>26</v>
      </c>
      <c r="D16" s="84">
        <f>(C16-B16)/B16</f>
        <v>0.08333333333333333</v>
      </c>
      <c r="E16" s="259"/>
      <c r="F16" s="260"/>
      <c r="G16" s="85"/>
      <c r="H16" s="97">
        <v>24</v>
      </c>
      <c r="I16" s="260">
        <v>26</v>
      </c>
      <c r="J16" s="85">
        <f t="shared" si="2"/>
        <v>0.08333333333333333</v>
      </c>
    </row>
    <row r="17" spans="1:10" ht="12">
      <c r="A17" s="99" t="s">
        <v>15</v>
      </c>
      <c r="B17" s="409">
        <f>SUM(B8:B16)</f>
        <v>124233</v>
      </c>
      <c r="C17" s="410">
        <f>SUM(C8:C16)</f>
        <v>125138</v>
      </c>
      <c r="D17" s="411">
        <f>(C17-B17)/B17</f>
        <v>0.007284698912527267</v>
      </c>
      <c r="E17" s="412">
        <f>SUM(E8:E16)</f>
        <v>38459</v>
      </c>
      <c r="F17" s="413">
        <f>SUM(F8:F16)</f>
        <v>41795</v>
      </c>
      <c r="G17" s="414">
        <f t="shared" si="0"/>
        <v>0.08674172495384695</v>
      </c>
      <c r="H17" s="415">
        <f>SUM(H8:H16)</f>
        <v>162692</v>
      </c>
      <c r="I17" s="416">
        <f>SUM(I8:I16)</f>
        <v>166933</v>
      </c>
      <c r="J17" s="414">
        <f t="shared" si="2"/>
        <v>0.026067661593686228</v>
      </c>
    </row>
    <row r="18" spans="1:10" ht="12">
      <c r="A18" s="226"/>
      <c r="B18" s="251"/>
      <c r="C18" s="252"/>
      <c r="D18" s="253"/>
      <c r="E18" s="254"/>
      <c r="F18" s="254"/>
      <c r="G18" s="253"/>
      <c r="H18" s="254"/>
      <c r="I18" s="254"/>
      <c r="J18" s="253"/>
    </row>
    <row r="19" spans="1:10" ht="12">
      <c r="A19" s="261" t="s">
        <v>155</v>
      </c>
      <c r="B19" s="251"/>
      <c r="C19" s="252"/>
      <c r="D19" s="253"/>
      <c r="E19" s="254"/>
      <c r="F19" s="254"/>
      <c r="G19" s="253"/>
      <c r="H19" s="254"/>
      <c r="I19" s="254"/>
      <c r="J19" s="253"/>
    </row>
    <row r="20" spans="1:10" ht="27" customHeight="1">
      <c r="A20" s="499" t="s">
        <v>167</v>
      </c>
      <c r="B20" s="508"/>
      <c r="C20" s="508"/>
      <c r="D20" s="508"/>
      <c r="E20" s="508"/>
      <c r="F20" s="508"/>
      <c r="G20" s="508"/>
      <c r="H20" s="508"/>
      <c r="I20" s="508"/>
      <c r="J20" s="508"/>
    </row>
    <row r="21" spans="1:11" ht="12.75" thickBot="1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67"/>
    </row>
    <row r="22" spans="1:10" ht="12">
      <c r="A22" s="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">
      <c r="A23" s="214" t="s">
        <v>164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ht="12">
      <c r="B24" s="267"/>
    </row>
    <row r="25" spans="1:10" ht="12">
      <c r="A25" s="492" t="s">
        <v>158</v>
      </c>
      <c r="B25" s="490" t="s">
        <v>14</v>
      </c>
      <c r="C25" s="491"/>
      <c r="D25" s="490" t="s">
        <v>159</v>
      </c>
      <c r="E25" s="491"/>
      <c r="F25" s="494" t="s">
        <v>18</v>
      </c>
      <c r="G25" s="495"/>
      <c r="H25" s="490" t="s">
        <v>3</v>
      </c>
      <c r="I25" s="491"/>
      <c r="J25" s="214"/>
    </row>
    <row r="26" spans="1:10" ht="24">
      <c r="A26" s="493"/>
      <c r="B26" s="268" t="s">
        <v>160</v>
      </c>
      <c r="C26" s="269" t="s">
        <v>161</v>
      </c>
      <c r="D26" s="268" t="s">
        <v>160</v>
      </c>
      <c r="E26" s="270" t="s">
        <v>161</v>
      </c>
      <c r="F26" s="271" t="s">
        <v>160</v>
      </c>
      <c r="G26" s="272" t="s">
        <v>161</v>
      </c>
      <c r="H26" s="268" t="s">
        <v>160</v>
      </c>
      <c r="I26" s="270" t="s">
        <v>161</v>
      </c>
      <c r="J26" s="214"/>
    </row>
    <row r="27" spans="1:9" ht="12">
      <c r="A27" s="273">
        <v>1</v>
      </c>
      <c r="B27" s="274">
        <v>33</v>
      </c>
      <c r="C27" s="275">
        <v>0.003184406060021229</v>
      </c>
      <c r="D27" s="274">
        <v>208</v>
      </c>
      <c r="E27" s="276">
        <v>0.043162481842705956</v>
      </c>
      <c r="F27" s="277"/>
      <c r="G27" s="278"/>
      <c r="H27" s="219">
        <v>241</v>
      </c>
      <c r="I27" s="276">
        <v>0.015064383047880985</v>
      </c>
    </row>
    <row r="28" spans="1:9" ht="12">
      <c r="A28" s="279">
        <v>2</v>
      </c>
      <c r="B28" s="185">
        <v>41</v>
      </c>
      <c r="C28" s="280">
        <v>0.007140789346714272</v>
      </c>
      <c r="D28" s="185">
        <v>125</v>
      </c>
      <c r="E28" s="281">
        <v>0.06910147333471675</v>
      </c>
      <c r="F28" s="225">
        <v>1</v>
      </c>
      <c r="G28" s="282">
        <v>0.001</v>
      </c>
      <c r="H28" s="93">
        <v>167</v>
      </c>
      <c r="I28" s="281">
        <v>0.02550318789848731</v>
      </c>
    </row>
    <row r="29" spans="1:9" ht="12">
      <c r="A29" s="279">
        <v>3</v>
      </c>
      <c r="B29" s="185">
        <v>293</v>
      </c>
      <c r="C29" s="280">
        <v>0.03541445527356943</v>
      </c>
      <c r="D29" s="185">
        <v>792</v>
      </c>
      <c r="E29" s="281">
        <v>0.23345092342809712</v>
      </c>
      <c r="F29" s="225">
        <v>4</v>
      </c>
      <c r="G29" s="282">
        <v>0.006</v>
      </c>
      <c r="H29" s="93">
        <v>1089</v>
      </c>
      <c r="I29" s="281">
        <v>0.09357419677459683</v>
      </c>
    </row>
    <row r="30" spans="1:9" ht="12">
      <c r="A30" s="279">
        <v>4</v>
      </c>
      <c r="B30" s="185">
        <v>663</v>
      </c>
      <c r="C30" s="280">
        <v>0.09939206793399595</v>
      </c>
      <c r="D30" s="185">
        <v>724</v>
      </c>
      <c r="E30" s="281">
        <v>0.38368956214982364</v>
      </c>
      <c r="F30" s="225">
        <v>2</v>
      </c>
      <c r="G30" s="282">
        <v>0.009</v>
      </c>
      <c r="H30" s="93">
        <v>1389</v>
      </c>
      <c r="I30" s="281">
        <v>0.18039754969371172</v>
      </c>
    </row>
    <row r="31" spans="1:9" ht="12">
      <c r="A31" s="279">
        <v>5</v>
      </c>
      <c r="B31" s="185">
        <v>105</v>
      </c>
      <c r="C31" s="280">
        <v>0.1095242690340635</v>
      </c>
      <c r="D31" s="185">
        <v>139</v>
      </c>
      <c r="E31" s="281">
        <v>0.4125337206889396</v>
      </c>
      <c r="F31" s="225">
        <v>2</v>
      </c>
      <c r="G31" s="282">
        <v>0.011</v>
      </c>
      <c r="H31" s="93">
        <v>246</v>
      </c>
      <c r="I31" s="281">
        <v>0.1957744718089761</v>
      </c>
    </row>
    <row r="32" spans="1:9" ht="12">
      <c r="A32" s="279">
        <v>6</v>
      </c>
      <c r="B32" s="185">
        <v>338</v>
      </c>
      <c r="C32" s="280">
        <v>0.1421403068609476</v>
      </c>
      <c r="D32" s="185">
        <v>648</v>
      </c>
      <c r="E32" s="281">
        <v>0.5470014525835236</v>
      </c>
      <c r="F32" s="225">
        <v>11</v>
      </c>
      <c r="G32" s="282">
        <v>0.025</v>
      </c>
      <c r="H32" s="93">
        <v>997</v>
      </c>
      <c r="I32" s="281">
        <v>0.25809476184523067</v>
      </c>
    </row>
    <row r="33" spans="1:9" ht="12">
      <c r="A33" s="279">
        <v>7</v>
      </c>
      <c r="B33" s="185">
        <v>499</v>
      </c>
      <c r="C33" s="280">
        <v>0.19029238637460197</v>
      </c>
      <c r="D33" s="185">
        <v>293</v>
      </c>
      <c r="E33" s="281">
        <v>0.6078024486407969</v>
      </c>
      <c r="F33" s="225">
        <v>5</v>
      </c>
      <c r="G33" s="282">
        <v>0.031</v>
      </c>
      <c r="H33" s="93">
        <v>797</v>
      </c>
      <c r="I33" s="281">
        <v>0.3079134891861483</v>
      </c>
    </row>
    <row r="34" spans="1:9" ht="12">
      <c r="A34" s="279">
        <v>8</v>
      </c>
      <c r="B34" s="185">
        <v>640</v>
      </c>
      <c r="C34" s="280">
        <v>0.252050564508347</v>
      </c>
      <c r="D34" s="185">
        <v>590</v>
      </c>
      <c r="E34" s="283">
        <v>0.7302344884830878</v>
      </c>
      <c r="F34" s="225">
        <v>18</v>
      </c>
      <c r="G34" s="284">
        <v>0.053</v>
      </c>
      <c r="H34" s="93">
        <v>1248</v>
      </c>
      <c r="I34" s="283">
        <v>0.38592324040505066</v>
      </c>
    </row>
    <row r="35" spans="1:9" ht="12">
      <c r="A35" s="279">
        <v>9</v>
      </c>
      <c r="B35" s="185">
        <v>262</v>
      </c>
      <c r="C35" s="280">
        <v>0.2773328186818489</v>
      </c>
      <c r="D35" s="185">
        <v>464</v>
      </c>
      <c r="E35" s="281">
        <v>0.8265200249014318</v>
      </c>
      <c r="F35" s="225">
        <v>113</v>
      </c>
      <c r="G35" s="282">
        <v>0.191</v>
      </c>
      <c r="H35" s="93">
        <v>839</v>
      </c>
      <c r="I35" s="281">
        <v>0.43836729591198903</v>
      </c>
    </row>
    <row r="36" spans="1:9" ht="12">
      <c r="A36" s="279">
        <v>10</v>
      </c>
      <c r="B36" s="185">
        <v>247</v>
      </c>
      <c r="C36" s="280">
        <v>0.3011676155553411</v>
      </c>
      <c r="D36" s="185">
        <v>158</v>
      </c>
      <c r="E36" s="281">
        <v>0.8593069101473335</v>
      </c>
      <c r="F36" s="225">
        <v>32</v>
      </c>
      <c r="G36" s="282">
        <v>0.23</v>
      </c>
      <c r="H36" s="93">
        <v>437</v>
      </c>
      <c r="I36" s="281">
        <v>0.4656832104013002</v>
      </c>
    </row>
    <row r="37" spans="1:9" ht="12">
      <c r="A37" s="279">
        <v>11</v>
      </c>
      <c r="B37" s="185">
        <v>248</v>
      </c>
      <c r="C37" s="285">
        <v>0.3250989095821673</v>
      </c>
      <c r="D37" s="185">
        <v>90</v>
      </c>
      <c r="E37" s="281">
        <v>0.8779829840215813</v>
      </c>
      <c r="F37" s="225">
        <v>64</v>
      </c>
      <c r="G37" s="282">
        <v>0.309</v>
      </c>
      <c r="H37" s="93">
        <v>402</v>
      </c>
      <c r="I37" s="281">
        <v>0.4908113514189274</v>
      </c>
    </row>
    <row r="38" spans="1:9" ht="12">
      <c r="A38" s="279">
        <v>12</v>
      </c>
      <c r="B38" s="93">
        <v>1514</v>
      </c>
      <c r="C38" s="280">
        <v>0.47119559972980796</v>
      </c>
      <c r="D38" s="185">
        <v>246</v>
      </c>
      <c r="E38" s="281">
        <v>0.9290309192778585</v>
      </c>
      <c r="F38" s="225">
        <v>44</v>
      </c>
      <c r="G38" s="282">
        <v>0.363</v>
      </c>
      <c r="H38" s="93">
        <v>1804</v>
      </c>
      <c r="I38" s="281">
        <v>0.6035754469308664</v>
      </c>
    </row>
    <row r="39" spans="1:9" ht="12">
      <c r="A39" s="279">
        <v>13</v>
      </c>
      <c r="B39" s="93">
        <v>1081</v>
      </c>
      <c r="C39" s="280">
        <v>0.5755090224838367</v>
      </c>
      <c r="D39" s="185">
        <v>86</v>
      </c>
      <c r="E39" s="281">
        <v>0.946876945424362</v>
      </c>
      <c r="F39" s="225">
        <v>48</v>
      </c>
      <c r="G39" s="282">
        <v>0.422</v>
      </c>
      <c r="H39" s="93">
        <v>1215</v>
      </c>
      <c r="I39" s="281">
        <v>0.6795224403050382</v>
      </c>
    </row>
    <row r="40" spans="1:9" ht="12">
      <c r="A40" s="279">
        <v>14</v>
      </c>
      <c r="B40" s="93">
        <v>920</v>
      </c>
      <c r="C40" s="280">
        <v>0.6642864035510953</v>
      </c>
      <c r="D40" s="185">
        <v>70</v>
      </c>
      <c r="E40" s="281">
        <v>0.961402780659888</v>
      </c>
      <c r="F40" s="225">
        <v>81</v>
      </c>
      <c r="G40" s="282">
        <v>0.521</v>
      </c>
      <c r="H40" s="93">
        <v>1071</v>
      </c>
      <c r="I40" s="281">
        <v>0.7464683085385674</v>
      </c>
    </row>
    <row r="41" spans="1:9" ht="12">
      <c r="A41" s="279">
        <v>15</v>
      </c>
      <c r="B41" s="93">
        <v>964</v>
      </c>
      <c r="C41" s="280">
        <v>0.7573096593650488</v>
      </c>
      <c r="D41" s="185">
        <v>133</v>
      </c>
      <c r="E41" s="281">
        <v>0.9890018676073875</v>
      </c>
      <c r="F41" s="225">
        <v>246</v>
      </c>
      <c r="G41" s="282">
        <v>0.822</v>
      </c>
      <c r="H41" s="93">
        <v>1343</v>
      </c>
      <c r="I41" s="281">
        <v>0.8304163020377547</v>
      </c>
    </row>
    <row r="42" spans="1:9" ht="12">
      <c r="A42" s="279">
        <v>16</v>
      </c>
      <c r="B42" s="93">
        <v>1257</v>
      </c>
      <c r="C42" s="280">
        <v>0.8786065811058574</v>
      </c>
      <c r="D42" s="185">
        <v>34</v>
      </c>
      <c r="E42" s="281">
        <v>0.9960572732932145</v>
      </c>
      <c r="F42" s="225">
        <v>92</v>
      </c>
      <c r="G42" s="282">
        <v>0.935</v>
      </c>
      <c r="H42" s="93">
        <v>1383</v>
      </c>
      <c r="I42" s="281">
        <v>0.9168646080760096</v>
      </c>
    </row>
    <row r="43" spans="1:9" ht="12">
      <c r="A43" s="279">
        <v>17</v>
      </c>
      <c r="B43" s="185">
        <v>608</v>
      </c>
      <c r="C43" s="280">
        <v>0.9372768503329152</v>
      </c>
      <c r="D43" s="185">
        <v>8</v>
      </c>
      <c r="E43" s="281">
        <v>0.9977173687487032</v>
      </c>
      <c r="F43" s="225">
        <v>42</v>
      </c>
      <c r="G43" s="282">
        <v>0.987</v>
      </c>
      <c r="H43" s="93">
        <v>658</v>
      </c>
      <c r="I43" s="281">
        <v>0.957994749343668</v>
      </c>
    </row>
    <row r="44" spans="1:9" ht="12">
      <c r="A44" s="279">
        <v>18</v>
      </c>
      <c r="B44" s="185">
        <v>381</v>
      </c>
      <c r="C44" s="280">
        <v>0.9740422657531603</v>
      </c>
      <c r="D44" s="185">
        <v>6</v>
      </c>
      <c r="E44" s="281">
        <v>0.9989624403403197</v>
      </c>
      <c r="F44" s="225">
        <v>9</v>
      </c>
      <c r="G44" s="282">
        <v>0.998</v>
      </c>
      <c r="H44" s="93">
        <v>396</v>
      </c>
      <c r="I44" s="281">
        <v>0.9827478434804351</v>
      </c>
    </row>
    <row r="45" spans="1:9" ht="12">
      <c r="A45" s="279">
        <v>19</v>
      </c>
      <c r="B45" s="185">
        <v>143</v>
      </c>
      <c r="C45" s="280">
        <v>0.987841358679919</v>
      </c>
      <c r="D45" s="185">
        <v>3</v>
      </c>
      <c r="E45" s="281">
        <v>0.999584976136128</v>
      </c>
      <c r="F45" s="225">
        <v>1</v>
      </c>
      <c r="G45" s="282">
        <v>0.999</v>
      </c>
      <c r="H45" s="93">
        <v>147</v>
      </c>
      <c r="I45" s="281">
        <v>0.9919364920615077</v>
      </c>
    </row>
    <row r="46" spans="1:9" ht="12">
      <c r="A46" s="279">
        <v>20</v>
      </c>
      <c r="B46" s="185">
        <v>66</v>
      </c>
      <c r="C46" s="280">
        <v>0.9942101707999614</v>
      </c>
      <c r="D46" s="185">
        <v>1</v>
      </c>
      <c r="E46" s="281">
        <v>0.9997924880680641</v>
      </c>
      <c r="F46" s="225"/>
      <c r="G46" s="282"/>
      <c r="H46" s="93">
        <v>67</v>
      </c>
      <c r="I46" s="281">
        <v>0.9961245155644456</v>
      </c>
    </row>
    <row r="47" spans="1:9" ht="12">
      <c r="A47" s="279">
        <v>21</v>
      </c>
      <c r="B47" s="185">
        <v>27</v>
      </c>
      <c r="C47" s="280">
        <v>0.9968155939399788</v>
      </c>
      <c r="D47" s="185">
        <v>1</v>
      </c>
      <c r="E47" s="281">
        <v>1</v>
      </c>
      <c r="F47" s="185">
        <v>1</v>
      </c>
      <c r="G47" s="282">
        <v>1</v>
      </c>
      <c r="H47" s="93">
        <v>29</v>
      </c>
      <c r="I47" s="281">
        <v>0.9979372421552695</v>
      </c>
    </row>
    <row r="48" spans="1:9" ht="12">
      <c r="A48" s="279">
        <v>22</v>
      </c>
      <c r="B48" s="185">
        <v>15</v>
      </c>
      <c r="C48" s="280">
        <v>0.9982630512399884</v>
      </c>
      <c r="D48" s="185"/>
      <c r="E48" s="286"/>
      <c r="F48" s="225"/>
      <c r="G48" s="282"/>
      <c r="H48" s="93">
        <v>15</v>
      </c>
      <c r="I48" s="281">
        <v>0.9988748593574197</v>
      </c>
    </row>
    <row r="49" spans="1:9" ht="12">
      <c r="A49" s="279">
        <v>23</v>
      </c>
      <c r="B49" s="185">
        <v>11</v>
      </c>
      <c r="C49" s="280">
        <v>0.9993245199266622</v>
      </c>
      <c r="D49" s="185"/>
      <c r="E49" s="286"/>
      <c r="F49" s="225"/>
      <c r="G49" s="287"/>
      <c r="H49" s="93">
        <v>11</v>
      </c>
      <c r="I49" s="281">
        <v>0.9995624453056633</v>
      </c>
    </row>
    <row r="50" spans="1:9" ht="12">
      <c r="A50" s="279" t="s">
        <v>163</v>
      </c>
      <c r="B50" s="185">
        <v>7</v>
      </c>
      <c r="C50" s="281">
        <v>1</v>
      </c>
      <c r="D50" s="185"/>
      <c r="E50" s="286"/>
      <c r="F50" s="225"/>
      <c r="G50" s="287"/>
      <c r="H50" s="93">
        <v>7</v>
      </c>
      <c r="I50" s="281">
        <v>1</v>
      </c>
    </row>
    <row r="51" spans="1:10" ht="12">
      <c r="A51" s="288" t="s">
        <v>15</v>
      </c>
      <c r="B51" s="289">
        <f>SUM(B27:B50)</f>
        <v>10363</v>
      </c>
      <c r="C51" s="290"/>
      <c r="D51" s="289">
        <f>SUM(D27:D50)</f>
        <v>4819</v>
      </c>
      <c r="E51" s="291"/>
      <c r="F51" s="292">
        <f>SUM(F27:F50)</f>
        <v>816</v>
      </c>
      <c r="G51" s="293"/>
      <c r="H51" s="289">
        <f>SUM(H27:H50)</f>
        <v>15998</v>
      </c>
      <c r="I51" s="294"/>
      <c r="J51" s="214"/>
    </row>
    <row r="53" ht="12">
      <c r="A53" s="72" t="s">
        <v>162</v>
      </c>
    </row>
  </sheetData>
  <mergeCells count="12">
    <mergeCell ref="A1:J1"/>
    <mergeCell ref="A2:J2"/>
    <mergeCell ref="A20:J20"/>
    <mergeCell ref="B6:D6"/>
    <mergeCell ref="E6:G6"/>
    <mergeCell ref="H6:J6"/>
    <mergeCell ref="A6:A7"/>
    <mergeCell ref="H25:I25"/>
    <mergeCell ref="A25:A26"/>
    <mergeCell ref="B25:C25"/>
    <mergeCell ref="D25:E25"/>
    <mergeCell ref="F25:G25"/>
  </mergeCells>
  <printOptions horizontalCentered="1"/>
  <pageMargins left="0.25" right="0.25" top="0.5" bottom="0.5" header="0.25" footer="0.25"/>
  <pageSetup firstPageNumber="9" useFirstPageNumber="1" horizontalDpi="600" verticalDpi="600" orientation="portrait" scale="95" r:id="rId1"/>
  <headerFooter alignWithMargins="0">
    <oddFooter>&amp;L11/25/02&amp;CPage 9&amp;ROffice of IRAA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="75" zoomScaleNormal="75" workbookViewId="0" topLeftCell="A6">
      <pane ySplit="2" topLeftCell="BM8" activePane="bottomLeft" state="frozen"/>
      <selection pane="topLeft" activeCell="A6" sqref="A6"/>
      <selection pane="bottomLeft" activeCell="A6" sqref="A6:A7"/>
    </sheetView>
  </sheetViews>
  <sheetFormatPr defaultColWidth="9.140625" defaultRowHeight="12.75"/>
  <cols>
    <col min="1" max="1" width="48.8515625" style="2" bestFit="1" customWidth="1"/>
    <col min="2" max="2" width="11.421875" style="186" bestFit="1" customWidth="1"/>
    <col min="3" max="3" width="10.421875" style="186" bestFit="1" customWidth="1"/>
    <col min="4" max="4" width="8.7109375" style="72" bestFit="1" customWidth="1"/>
    <col min="5" max="5" width="12.57421875" style="186" bestFit="1" customWidth="1"/>
    <col min="6" max="6" width="10.421875" style="186" customWidth="1"/>
    <col min="7" max="7" width="11.140625" style="186" customWidth="1"/>
    <col min="8" max="16384" width="9.140625" style="2" customWidth="1"/>
  </cols>
  <sheetData>
    <row r="1" spans="1:7" ht="12">
      <c r="A1" s="258" t="s">
        <v>0</v>
      </c>
      <c r="B1" s="2"/>
      <c r="C1" s="2"/>
      <c r="D1" s="2"/>
      <c r="E1" s="2"/>
      <c r="F1" s="2"/>
      <c r="G1" s="2"/>
    </row>
    <row r="2" spans="1:7" ht="12">
      <c r="A2" s="12" t="s">
        <v>166</v>
      </c>
      <c r="B2" s="2"/>
      <c r="C2" s="2"/>
      <c r="D2" s="2"/>
      <c r="E2" s="2"/>
      <c r="F2" s="2"/>
      <c r="G2" s="2"/>
    </row>
    <row r="3" spans="1:7" ht="12">
      <c r="A3" s="515" t="s">
        <v>23</v>
      </c>
      <c r="B3" s="515"/>
      <c r="C3" s="515"/>
      <c r="D3" s="515"/>
      <c r="E3" s="515"/>
      <c r="F3" s="515"/>
      <c r="G3" s="515"/>
    </row>
    <row r="4" spans="1:7" ht="12">
      <c r="A4" s="71" t="s">
        <v>156</v>
      </c>
      <c r="B4" s="4"/>
      <c r="C4" s="4"/>
      <c r="D4" s="2"/>
      <c r="E4" s="4"/>
      <c r="F4" s="4"/>
      <c r="G4" s="4"/>
    </row>
    <row r="5" spans="1:7" ht="12">
      <c r="A5" s="71"/>
      <c r="B5" s="4"/>
      <c r="C5" s="4"/>
      <c r="D5" s="2"/>
      <c r="E5" s="4"/>
      <c r="F5" s="4"/>
      <c r="G5" s="4"/>
    </row>
    <row r="6" spans="1:7" ht="12">
      <c r="A6" s="492" t="s">
        <v>113</v>
      </c>
      <c r="B6" s="517" t="s">
        <v>24</v>
      </c>
      <c r="C6" s="518"/>
      <c r="D6" s="519"/>
      <c r="E6" s="517" t="s">
        <v>25</v>
      </c>
      <c r="F6" s="518"/>
      <c r="G6" s="519"/>
    </row>
    <row r="7" spans="1:7" s="184" customFormat="1" ht="24">
      <c r="A7" s="516"/>
      <c r="B7" s="207" t="s">
        <v>26</v>
      </c>
      <c r="C7" s="101" t="s">
        <v>27</v>
      </c>
      <c r="D7" s="102" t="s">
        <v>28</v>
      </c>
      <c r="E7" s="103" t="s">
        <v>4</v>
      </c>
      <c r="F7" s="101" t="s">
        <v>16</v>
      </c>
      <c r="G7" s="102" t="s">
        <v>28</v>
      </c>
    </row>
    <row r="8" spans="1:7" ht="12">
      <c r="A8" s="104" t="s">
        <v>29</v>
      </c>
      <c r="B8" s="204"/>
      <c r="C8" s="205"/>
      <c r="D8" s="323"/>
      <c r="E8" s="208"/>
      <c r="F8" s="205"/>
      <c r="G8" s="206"/>
    </row>
    <row r="9" spans="1:7" ht="12.75">
      <c r="A9" s="105" t="s">
        <v>30</v>
      </c>
      <c r="B9" s="340">
        <v>1272</v>
      </c>
      <c r="C9" s="111"/>
      <c r="D9" s="215">
        <f>SUM(B9+C9)</f>
        <v>1272</v>
      </c>
      <c r="E9" s="123">
        <f>B9/15</f>
        <v>84.8</v>
      </c>
      <c r="F9" s="108"/>
      <c r="G9" s="109">
        <f>SUM(C9,B9)/15</f>
        <v>84.8</v>
      </c>
    </row>
    <row r="10" spans="1:7" ht="12">
      <c r="A10" s="105" t="s">
        <v>31</v>
      </c>
      <c r="B10" s="93">
        <v>3744</v>
      </c>
      <c r="C10" s="127">
        <v>93</v>
      </c>
      <c r="D10" s="215">
        <f>SUM(B10+C10)</f>
        <v>3837</v>
      </c>
      <c r="E10" s="123">
        <f>B10/15</f>
        <v>249.6</v>
      </c>
      <c r="F10" s="108">
        <f>C10/15</f>
        <v>6.2</v>
      </c>
      <c r="G10" s="109">
        <f>SUM(C10,B10)/15</f>
        <v>255.8</v>
      </c>
    </row>
    <row r="11" spans="1:7" ht="12">
      <c r="A11" s="105" t="s">
        <v>5</v>
      </c>
      <c r="B11" s="93">
        <v>792</v>
      </c>
      <c r="C11" s="111"/>
      <c r="D11" s="215">
        <f>SUM(B11+C11)</f>
        <v>792</v>
      </c>
      <c r="E11" s="123">
        <f>B11/15</f>
        <v>52.8</v>
      </c>
      <c r="F11" s="108"/>
      <c r="G11" s="109">
        <f>SUM(C11,B11)/15</f>
        <v>52.8</v>
      </c>
    </row>
    <row r="12" spans="1:7" ht="12">
      <c r="A12" s="105" t="s">
        <v>120</v>
      </c>
      <c r="B12" s="110"/>
      <c r="C12" s="111"/>
      <c r="D12" s="215"/>
      <c r="E12" s="123"/>
      <c r="F12" s="108"/>
      <c r="G12" s="109"/>
    </row>
    <row r="13" spans="1:7" ht="12.75">
      <c r="A13" s="112" t="s">
        <v>118</v>
      </c>
      <c r="B13" s="339">
        <v>4803</v>
      </c>
      <c r="C13" s="127">
        <v>463</v>
      </c>
      <c r="D13" s="215">
        <f aca="true" t="shared" si="0" ref="D13:D46">SUM(B13+C13)</f>
        <v>5266</v>
      </c>
      <c r="E13" s="123">
        <f aca="true" t="shared" si="1" ref="E13:F46">B13/15</f>
        <v>320.2</v>
      </c>
      <c r="F13" s="108">
        <f t="shared" si="1"/>
        <v>30.866666666666667</v>
      </c>
      <c r="G13" s="109">
        <f aca="true" t="shared" si="2" ref="G13:G46">SUM(C13,B13)/15</f>
        <v>351.06666666666666</v>
      </c>
    </row>
    <row r="14" spans="1:7" ht="12.75">
      <c r="A14" s="112" t="s">
        <v>149</v>
      </c>
      <c r="B14" s="340">
        <v>571</v>
      </c>
      <c r="C14" s="127">
        <v>37</v>
      </c>
      <c r="D14" s="215">
        <f t="shared" si="0"/>
        <v>608</v>
      </c>
      <c r="E14" s="123">
        <f t="shared" si="1"/>
        <v>38.06666666666667</v>
      </c>
      <c r="F14" s="108">
        <f t="shared" si="1"/>
        <v>2.466666666666667</v>
      </c>
      <c r="G14" s="109">
        <f t="shared" si="2"/>
        <v>40.53333333333333</v>
      </c>
    </row>
    <row r="15" spans="1:7" ht="12">
      <c r="A15" s="112" t="s">
        <v>119</v>
      </c>
      <c r="B15" s="93">
        <v>1002</v>
      </c>
      <c r="C15" s="111"/>
      <c r="D15" s="215">
        <f t="shared" si="0"/>
        <v>1002</v>
      </c>
      <c r="E15" s="123">
        <f t="shared" si="1"/>
        <v>66.8</v>
      </c>
      <c r="F15" s="108"/>
      <c r="G15" s="109">
        <f t="shared" si="2"/>
        <v>66.8</v>
      </c>
    </row>
    <row r="16" spans="1:7" ht="12">
      <c r="A16" s="105" t="s">
        <v>32</v>
      </c>
      <c r="B16" s="110">
        <v>3116</v>
      </c>
      <c r="C16" s="127">
        <v>500</v>
      </c>
      <c r="D16" s="215">
        <f t="shared" si="0"/>
        <v>3616</v>
      </c>
      <c r="E16" s="123">
        <f t="shared" si="1"/>
        <v>207.73333333333332</v>
      </c>
      <c r="F16" s="108">
        <f t="shared" si="1"/>
        <v>33.333333333333336</v>
      </c>
      <c r="G16" s="109">
        <f t="shared" si="2"/>
        <v>241.06666666666666</v>
      </c>
    </row>
    <row r="17" spans="1:7" ht="12">
      <c r="A17" s="105" t="s">
        <v>33</v>
      </c>
      <c r="B17" s="110"/>
      <c r="C17" s="111"/>
      <c r="D17" s="215"/>
      <c r="E17" s="123"/>
      <c r="F17" s="108"/>
      <c r="G17" s="109"/>
    </row>
    <row r="18" spans="1:7" ht="12.75">
      <c r="A18" s="105" t="s">
        <v>34</v>
      </c>
      <c r="B18" s="340">
        <v>5695</v>
      </c>
      <c r="C18" s="127">
        <v>235</v>
      </c>
      <c r="D18" s="215">
        <f t="shared" si="0"/>
        <v>5930</v>
      </c>
      <c r="E18" s="123">
        <f t="shared" si="1"/>
        <v>379.6666666666667</v>
      </c>
      <c r="F18" s="108">
        <f t="shared" si="1"/>
        <v>15.666666666666666</v>
      </c>
      <c r="G18" s="109">
        <f t="shared" si="2"/>
        <v>395.3333333333333</v>
      </c>
    </row>
    <row r="19" spans="1:7" ht="12.75">
      <c r="A19" s="105" t="s">
        <v>35</v>
      </c>
      <c r="B19" s="339">
        <v>345</v>
      </c>
      <c r="C19" s="111"/>
      <c r="D19" s="215">
        <f t="shared" si="0"/>
        <v>345</v>
      </c>
      <c r="E19" s="123">
        <f t="shared" si="1"/>
        <v>23</v>
      </c>
      <c r="F19" s="108"/>
      <c r="G19" s="109">
        <f t="shared" si="2"/>
        <v>23</v>
      </c>
    </row>
    <row r="20" spans="1:7" ht="12.75">
      <c r="A20" s="105" t="s">
        <v>36</v>
      </c>
      <c r="B20" s="340">
        <v>2848</v>
      </c>
      <c r="C20" s="127">
        <v>284</v>
      </c>
      <c r="D20" s="215">
        <f t="shared" si="0"/>
        <v>3132</v>
      </c>
      <c r="E20" s="123">
        <f t="shared" si="1"/>
        <v>189.86666666666667</v>
      </c>
      <c r="F20" s="108">
        <f t="shared" si="1"/>
        <v>18.933333333333334</v>
      </c>
      <c r="G20" s="109">
        <f t="shared" si="2"/>
        <v>208.8</v>
      </c>
    </row>
    <row r="21" spans="1:7" ht="12">
      <c r="A21" s="105" t="s">
        <v>122</v>
      </c>
      <c r="B21" s="93">
        <v>56</v>
      </c>
      <c r="C21" s="111"/>
      <c r="D21" s="215">
        <f t="shared" si="0"/>
        <v>56</v>
      </c>
      <c r="E21" s="123">
        <f t="shared" si="1"/>
        <v>3.7333333333333334</v>
      </c>
      <c r="F21" s="108"/>
      <c r="G21" s="109">
        <f t="shared" si="2"/>
        <v>3.7333333333333334</v>
      </c>
    </row>
    <row r="22" spans="1:7" ht="12">
      <c r="A22" s="105" t="s">
        <v>37</v>
      </c>
      <c r="B22" s="93">
        <v>7652</v>
      </c>
      <c r="C22" s="127">
        <v>462</v>
      </c>
      <c r="D22" s="215">
        <f t="shared" si="0"/>
        <v>8114</v>
      </c>
      <c r="E22" s="123">
        <f t="shared" si="1"/>
        <v>510.1333333333333</v>
      </c>
      <c r="F22" s="108">
        <f t="shared" si="1"/>
        <v>30.8</v>
      </c>
      <c r="G22" s="109">
        <f t="shared" si="2"/>
        <v>540.9333333333333</v>
      </c>
    </row>
    <row r="23" spans="1:7" ht="12">
      <c r="A23" s="105" t="s">
        <v>38</v>
      </c>
      <c r="B23" s="93">
        <v>294</v>
      </c>
      <c r="C23" s="111"/>
      <c r="D23" s="215">
        <f t="shared" si="0"/>
        <v>294</v>
      </c>
      <c r="E23" s="123">
        <f t="shared" si="1"/>
        <v>19.6</v>
      </c>
      <c r="F23" s="108"/>
      <c r="G23" s="109">
        <f t="shared" si="2"/>
        <v>19.6</v>
      </c>
    </row>
    <row r="24" spans="1:7" ht="12">
      <c r="A24" s="105" t="s">
        <v>39</v>
      </c>
      <c r="B24" s="93">
        <v>160</v>
      </c>
      <c r="C24" s="127"/>
      <c r="D24" s="215">
        <f t="shared" si="0"/>
        <v>160</v>
      </c>
      <c r="E24" s="123">
        <f t="shared" si="1"/>
        <v>10.666666666666666</v>
      </c>
      <c r="F24" s="108"/>
      <c r="G24" s="109">
        <f t="shared" si="2"/>
        <v>10.666666666666666</v>
      </c>
    </row>
    <row r="25" spans="1:7" ht="12">
      <c r="A25" s="105" t="s">
        <v>40</v>
      </c>
      <c r="B25" s="93">
        <v>24</v>
      </c>
      <c r="C25" s="111"/>
      <c r="D25" s="215">
        <f t="shared" si="0"/>
        <v>24</v>
      </c>
      <c r="E25" s="123">
        <f t="shared" si="1"/>
        <v>1.6</v>
      </c>
      <c r="F25" s="108"/>
      <c r="G25" s="109">
        <f t="shared" si="2"/>
        <v>1.6</v>
      </c>
    </row>
    <row r="26" spans="1:7" ht="12">
      <c r="A26" s="105" t="s">
        <v>42</v>
      </c>
      <c r="B26" s="93">
        <v>1003</v>
      </c>
      <c r="C26" s="127">
        <v>884</v>
      </c>
      <c r="D26" s="215">
        <f t="shared" si="0"/>
        <v>1887</v>
      </c>
      <c r="E26" s="123">
        <f t="shared" si="1"/>
        <v>66.86666666666666</v>
      </c>
      <c r="F26" s="108">
        <f t="shared" si="1"/>
        <v>58.93333333333333</v>
      </c>
      <c r="G26" s="109">
        <f t="shared" si="2"/>
        <v>125.8</v>
      </c>
    </row>
    <row r="27" spans="1:7" ht="12">
      <c r="A27" s="105" t="s">
        <v>41</v>
      </c>
      <c r="B27" s="93">
        <v>7788</v>
      </c>
      <c r="C27" s="127">
        <v>321</v>
      </c>
      <c r="D27" s="215">
        <f t="shared" si="0"/>
        <v>8109</v>
      </c>
      <c r="E27" s="123">
        <f t="shared" si="1"/>
        <v>519.2</v>
      </c>
      <c r="F27" s="108">
        <f t="shared" si="1"/>
        <v>21.4</v>
      </c>
      <c r="G27" s="109">
        <f t="shared" si="2"/>
        <v>540.6</v>
      </c>
    </row>
    <row r="28" spans="1:7" ht="12">
      <c r="A28" s="105" t="s">
        <v>168</v>
      </c>
      <c r="B28" s="93">
        <v>150</v>
      </c>
      <c r="C28" s="127"/>
      <c r="D28" s="215">
        <f t="shared" si="0"/>
        <v>150</v>
      </c>
      <c r="E28" s="123">
        <f t="shared" si="1"/>
        <v>10</v>
      </c>
      <c r="F28" s="108"/>
      <c r="G28" s="109">
        <f t="shared" si="2"/>
        <v>10</v>
      </c>
    </row>
    <row r="29" spans="1:7" ht="12">
      <c r="A29" s="105" t="s">
        <v>43</v>
      </c>
      <c r="B29" s="93">
        <v>106</v>
      </c>
      <c r="C29" s="111"/>
      <c r="D29" s="215">
        <f t="shared" si="0"/>
        <v>106</v>
      </c>
      <c r="E29" s="123">
        <f t="shared" si="1"/>
        <v>7.066666666666666</v>
      </c>
      <c r="F29" s="108"/>
      <c r="G29" s="109">
        <f t="shared" si="2"/>
        <v>7.066666666666666</v>
      </c>
    </row>
    <row r="30" spans="1:7" ht="12">
      <c r="A30" s="105" t="s">
        <v>157</v>
      </c>
      <c r="B30" s="93">
        <v>28</v>
      </c>
      <c r="C30" s="111"/>
      <c r="D30" s="215">
        <f t="shared" si="0"/>
        <v>28</v>
      </c>
      <c r="E30" s="123">
        <f>B30/15</f>
        <v>1.8666666666666667</v>
      </c>
      <c r="F30" s="108"/>
      <c r="G30" s="109">
        <f>SUM(C30,B30)/15</f>
        <v>1.8666666666666667</v>
      </c>
    </row>
    <row r="31" spans="1:7" ht="12">
      <c r="A31" s="105" t="s">
        <v>44</v>
      </c>
      <c r="B31" s="93">
        <v>256</v>
      </c>
      <c r="C31" s="111">
        <v>5</v>
      </c>
      <c r="D31" s="215">
        <f t="shared" si="0"/>
        <v>261</v>
      </c>
      <c r="E31" s="123">
        <f>B31/15</f>
        <v>17.066666666666666</v>
      </c>
      <c r="F31" s="108">
        <f t="shared" si="1"/>
        <v>0.3333333333333333</v>
      </c>
      <c r="G31" s="109">
        <f>SUM(C31,B31)/15</f>
        <v>17.4</v>
      </c>
    </row>
    <row r="32" spans="1:7" ht="12">
      <c r="A32" s="105" t="s">
        <v>45</v>
      </c>
      <c r="B32" s="93">
        <v>9587</v>
      </c>
      <c r="C32" s="127">
        <v>152</v>
      </c>
      <c r="D32" s="215">
        <f t="shared" si="0"/>
        <v>9739</v>
      </c>
      <c r="E32" s="123">
        <f t="shared" si="1"/>
        <v>639.1333333333333</v>
      </c>
      <c r="F32" s="108">
        <f t="shared" si="1"/>
        <v>10.133333333333333</v>
      </c>
      <c r="G32" s="109">
        <f t="shared" si="2"/>
        <v>649.2666666666667</v>
      </c>
    </row>
    <row r="33" spans="1:7" ht="12">
      <c r="A33" s="105" t="s">
        <v>46</v>
      </c>
      <c r="B33" s="93">
        <v>356</v>
      </c>
      <c r="C33" s="127">
        <v>91</v>
      </c>
      <c r="D33" s="215">
        <f t="shared" si="0"/>
        <v>447</v>
      </c>
      <c r="E33" s="123">
        <f t="shared" si="1"/>
        <v>23.733333333333334</v>
      </c>
      <c r="F33" s="108">
        <f t="shared" si="1"/>
        <v>6.066666666666666</v>
      </c>
      <c r="G33" s="109">
        <f t="shared" si="2"/>
        <v>29.8</v>
      </c>
    </row>
    <row r="34" spans="1:7" ht="12">
      <c r="A34" s="105" t="s">
        <v>47</v>
      </c>
      <c r="B34" s="93">
        <v>3651</v>
      </c>
      <c r="C34" s="127">
        <v>165</v>
      </c>
      <c r="D34" s="215">
        <f t="shared" si="0"/>
        <v>3816</v>
      </c>
      <c r="E34" s="123">
        <f t="shared" si="1"/>
        <v>243.4</v>
      </c>
      <c r="F34" s="108">
        <f t="shared" si="1"/>
        <v>11</v>
      </c>
      <c r="G34" s="109">
        <f t="shared" si="2"/>
        <v>254.4</v>
      </c>
    </row>
    <row r="35" spans="1:7" ht="12">
      <c r="A35" s="105" t="s">
        <v>150</v>
      </c>
      <c r="B35" s="93">
        <v>75</v>
      </c>
      <c r="C35" s="111"/>
      <c r="D35" s="215">
        <f t="shared" si="0"/>
        <v>75</v>
      </c>
      <c r="E35" s="123">
        <f t="shared" si="1"/>
        <v>5</v>
      </c>
      <c r="F35" s="108"/>
      <c r="G35" s="109">
        <f t="shared" si="2"/>
        <v>5</v>
      </c>
    </row>
    <row r="36" spans="1:7" ht="12">
      <c r="A36" s="105" t="s">
        <v>48</v>
      </c>
      <c r="B36" s="93">
        <v>2431</v>
      </c>
      <c r="C36" s="127">
        <v>47</v>
      </c>
      <c r="D36" s="215">
        <f t="shared" si="0"/>
        <v>2478</v>
      </c>
      <c r="E36" s="123">
        <f t="shared" si="1"/>
        <v>162.06666666666666</v>
      </c>
      <c r="F36" s="108">
        <f t="shared" si="1"/>
        <v>3.1333333333333333</v>
      </c>
      <c r="G36" s="109">
        <f t="shared" si="2"/>
        <v>165.2</v>
      </c>
    </row>
    <row r="37" spans="1:7" ht="12">
      <c r="A37" s="105" t="s">
        <v>49</v>
      </c>
      <c r="B37" s="93">
        <v>2334</v>
      </c>
      <c r="C37" s="127">
        <v>245</v>
      </c>
      <c r="D37" s="215">
        <f t="shared" si="0"/>
        <v>2579</v>
      </c>
      <c r="E37" s="123">
        <f t="shared" si="1"/>
        <v>155.6</v>
      </c>
      <c r="F37" s="108">
        <f t="shared" si="1"/>
        <v>16.333333333333332</v>
      </c>
      <c r="G37" s="109">
        <f t="shared" si="2"/>
        <v>171.93333333333334</v>
      </c>
    </row>
    <row r="38" spans="1:7" ht="12">
      <c r="A38" s="105" t="s">
        <v>50</v>
      </c>
      <c r="B38" s="93">
        <v>2515</v>
      </c>
      <c r="C38" s="127">
        <v>90</v>
      </c>
      <c r="D38" s="215">
        <f t="shared" si="0"/>
        <v>2605</v>
      </c>
      <c r="E38" s="123">
        <f t="shared" si="1"/>
        <v>167.66666666666666</v>
      </c>
      <c r="F38" s="108">
        <f t="shared" si="1"/>
        <v>6</v>
      </c>
      <c r="G38" s="109">
        <f t="shared" si="2"/>
        <v>173.66666666666666</v>
      </c>
    </row>
    <row r="39" spans="1:7" ht="12">
      <c r="A39" s="105" t="s">
        <v>51</v>
      </c>
      <c r="B39" s="93">
        <v>3388</v>
      </c>
      <c r="C39" s="127">
        <v>176</v>
      </c>
      <c r="D39" s="215">
        <f t="shared" si="0"/>
        <v>3564</v>
      </c>
      <c r="E39" s="123">
        <f t="shared" si="1"/>
        <v>225.86666666666667</v>
      </c>
      <c r="F39" s="108">
        <f t="shared" si="1"/>
        <v>11.733333333333333</v>
      </c>
      <c r="G39" s="109">
        <f t="shared" si="2"/>
        <v>237.6</v>
      </c>
    </row>
    <row r="40" spans="1:7" ht="12">
      <c r="A40" s="105" t="s">
        <v>52</v>
      </c>
      <c r="B40" s="93">
        <v>6811</v>
      </c>
      <c r="C40" s="127">
        <v>1253</v>
      </c>
      <c r="D40" s="215">
        <f t="shared" si="0"/>
        <v>8064</v>
      </c>
      <c r="E40" s="123">
        <f t="shared" si="1"/>
        <v>454.06666666666666</v>
      </c>
      <c r="F40" s="108">
        <f t="shared" si="1"/>
        <v>83.53333333333333</v>
      </c>
      <c r="G40" s="109">
        <f t="shared" si="2"/>
        <v>537.6</v>
      </c>
    </row>
    <row r="41" spans="1:7" ht="12">
      <c r="A41" s="105" t="s">
        <v>53</v>
      </c>
      <c r="B41" s="93">
        <v>2303</v>
      </c>
      <c r="C41" s="111"/>
      <c r="D41" s="215">
        <f t="shared" si="0"/>
        <v>2303</v>
      </c>
      <c r="E41" s="123">
        <f t="shared" si="1"/>
        <v>153.53333333333333</v>
      </c>
      <c r="F41" s="108"/>
      <c r="G41" s="109">
        <f t="shared" si="2"/>
        <v>153.53333333333333</v>
      </c>
    </row>
    <row r="42" spans="1:7" ht="12">
      <c r="A42" s="105" t="s">
        <v>54</v>
      </c>
      <c r="B42" s="93">
        <v>3944</v>
      </c>
      <c r="C42" s="127">
        <v>253</v>
      </c>
      <c r="D42" s="215">
        <f t="shared" si="0"/>
        <v>4197</v>
      </c>
      <c r="E42" s="123">
        <f t="shared" si="1"/>
        <v>262.93333333333334</v>
      </c>
      <c r="F42" s="108">
        <f t="shared" si="1"/>
        <v>16.866666666666667</v>
      </c>
      <c r="G42" s="109">
        <f t="shared" si="2"/>
        <v>279.8</v>
      </c>
    </row>
    <row r="43" spans="1:7" ht="12">
      <c r="A43" s="105" t="s">
        <v>55</v>
      </c>
      <c r="B43" s="93">
        <v>1177</v>
      </c>
      <c r="C43" s="127">
        <v>283</v>
      </c>
      <c r="D43" s="215">
        <f t="shared" si="0"/>
        <v>1460</v>
      </c>
      <c r="E43" s="123">
        <f t="shared" si="1"/>
        <v>78.46666666666667</v>
      </c>
      <c r="F43" s="108">
        <f t="shared" si="1"/>
        <v>18.866666666666667</v>
      </c>
      <c r="G43" s="109">
        <f t="shared" si="2"/>
        <v>97.33333333333333</v>
      </c>
    </row>
    <row r="44" spans="1:7" ht="12">
      <c r="A44" s="105" t="s">
        <v>56</v>
      </c>
      <c r="B44" s="93">
        <v>1707</v>
      </c>
      <c r="C44" s="127">
        <v>96</v>
      </c>
      <c r="D44" s="215">
        <f t="shared" si="0"/>
        <v>1803</v>
      </c>
      <c r="E44" s="123">
        <f t="shared" si="1"/>
        <v>113.8</v>
      </c>
      <c r="F44" s="108">
        <f t="shared" si="1"/>
        <v>6.4</v>
      </c>
      <c r="G44" s="109">
        <f t="shared" si="2"/>
        <v>120.2</v>
      </c>
    </row>
    <row r="45" spans="1:7" ht="12">
      <c r="A45" s="105" t="s">
        <v>57</v>
      </c>
      <c r="B45" s="93">
        <v>2202</v>
      </c>
      <c r="C45" s="127">
        <v>1440</v>
      </c>
      <c r="D45" s="215">
        <f t="shared" si="0"/>
        <v>3642</v>
      </c>
      <c r="E45" s="123">
        <f t="shared" si="1"/>
        <v>146.8</v>
      </c>
      <c r="F45" s="108">
        <f t="shared" si="1"/>
        <v>96</v>
      </c>
      <c r="G45" s="109">
        <f t="shared" si="2"/>
        <v>242.8</v>
      </c>
    </row>
    <row r="46" spans="1:7" ht="12">
      <c r="A46" s="105" t="s">
        <v>106</v>
      </c>
      <c r="B46" s="93">
        <v>211</v>
      </c>
      <c r="C46" s="111"/>
      <c r="D46" s="215">
        <f t="shared" si="0"/>
        <v>211</v>
      </c>
      <c r="E46" s="123">
        <f t="shared" si="1"/>
        <v>14.066666666666666</v>
      </c>
      <c r="F46" s="108"/>
      <c r="G46" s="109">
        <f t="shared" si="2"/>
        <v>14.066666666666666</v>
      </c>
    </row>
    <row r="47" spans="1:7" ht="12">
      <c r="A47" s="124" t="s">
        <v>58</v>
      </c>
      <c r="B47" s="417">
        <f aca="true" t="shared" si="3" ref="B47:G47">SUM(B9:B46)</f>
        <v>84397</v>
      </c>
      <c r="C47" s="418">
        <f t="shared" si="3"/>
        <v>7575</v>
      </c>
      <c r="D47" s="419">
        <f t="shared" si="3"/>
        <v>91972</v>
      </c>
      <c r="E47" s="420">
        <f t="shared" si="3"/>
        <v>5626.466666666666</v>
      </c>
      <c r="F47" s="421">
        <f t="shared" si="3"/>
        <v>505</v>
      </c>
      <c r="G47" s="422">
        <f t="shared" si="3"/>
        <v>6131.466666666668</v>
      </c>
    </row>
    <row r="48" spans="1:7" ht="12.75">
      <c r="A48" s="346" t="s">
        <v>9</v>
      </c>
      <c r="B48" s="394"/>
      <c r="C48" s="395"/>
      <c r="D48" s="396"/>
      <c r="E48" s="397"/>
      <c r="F48" s="399"/>
      <c r="G48" s="398"/>
    </row>
    <row r="49" spans="1:7" ht="12.75">
      <c r="A49" s="353" t="s">
        <v>31</v>
      </c>
      <c r="B49" s="239">
        <v>48</v>
      </c>
      <c r="C49" s="393"/>
      <c r="D49" s="215">
        <f aca="true" t="shared" si="4" ref="D49:D58">SUM(B49+C49)</f>
        <v>48</v>
      </c>
      <c r="E49" s="123">
        <f aca="true" t="shared" si="5" ref="E49:E58">B49/15</f>
        <v>3.2</v>
      </c>
      <c r="F49" s="400"/>
      <c r="G49" s="109">
        <f aca="true" t="shared" si="6" ref="G49:G58">SUM(C49,B49)/15</f>
        <v>3.2</v>
      </c>
    </row>
    <row r="50" spans="1:7" ht="12.75">
      <c r="A50" s="353" t="s">
        <v>34</v>
      </c>
      <c r="B50" s="239">
        <v>144</v>
      </c>
      <c r="C50" s="393"/>
      <c r="D50" s="215">
        <f t="shared" si="4"/>
        <v>144</v>
      </c>
      <c r="E50" s="123">
        <f t="shared" si="5"/>
        <v>9.6</v>
      </c>
      <c r="F50" s="400"/>
      <c r="G50" s="109">
        <f t="shared" si="6"/>
        <v>9.6</v>
      </c>
    </row>
    <row r="51" spans="1:7" ht="12.75">
      <c r="A51" s="353" t="s">
        <v>35</v>
      </c>
      <c r="B51" s="239">
        <v>78</v>
      </c>
      <c r="C51" s="393"/>
      <c r="D51" s="215">
        <f t="shared" si="4"/>
        <v>78</v>
      </c>
      <c r="E51" s="123">
        <f t="shared" si="5"/>
        <v>5.2</v>
      </c>
      <c r="F51" s="400"/>
      <c r="G51" s="109">
        <f t="shared" si="6"/>
        <v>5.2</v>
      </c>
    </row>
    <row r="52" spans="1:7" ht="12.75">
      <c r="A52" s="353" t="s">
        <v>37</v>
      </c>
      <c r="B52" s="239">
        <v>104</v>
      </c>
      <c r="C52" s="393"/>
      <c r="D52" s="215">
        <f t="shared" si="4"/>
        <v>104</v>
      </c>
      <c r="E52" s="123">
        <f t="shared" si="5"/>
        <v>6.933333333333334</v>
      </c>
      <c r="F52" s="400"/>
      <c r="G52" s="109">
        <f t="shared" si="6"/>
        <v>6.933333333333334</v>
      </c>
    </row>
    <row r="53" spans="1:7" ht="12.75">
      <c r="A53" s="353" t="s">
        <v>542</v>
      </c>
      <c r="B53" s="239">
        <v>138</v>
      </c>
      <c r="C53" s="393"/>
      <c r="D53" s="215">
        <f t="shared" si="4"/>
        <v>138</v>
      </c>
      <c r="E53" s="123">
        <f t="shared" si="5"/>
        <v>9.2</v>
      </c>
      <c r="F53" s="400"/>
      <c r="G53" s="109">
        <f t="shared" si="6"/>
        <v>9.2</v>
      </c>
    </row>
    <row r="54" spans="1:7" ht="12.75">
      <c r="A54" s="353" t="s">
        <v>45</v>
      </c>
      <c r="B54" s="239">
        <v>180</v>
      </c>
      <c r="C54" s="393"/>
      <c r="D54" s="215">
        <f t="shared" si="4"/>
        <v>180</v>
      </c>
      <c r="E54" s="123">
        <f t="shared" si="5"/>
        <v>12</v>
      </c>
      <c r="F54" s="400"/>
      <c r="G54" s="109">
        <f t="shared" si="6"/>
        <v>12</v>
      </c>
    </row>
    <row r="55" spans="1:7" ht="12.75">
      <c r="A55" s="353" t="s">
        <v>49</v>
      </c>
      <c r="B55" s="239">
        <v>104</v>
      </c>
      <c r="C55" s="393"/>
      <c r="D55" s="215">
        <f t="shared" si="4"/>
        <v>104</v>
      </c>
      <c r="E55" s="123">
        <f t="shared" si="5"/>
        <v>6.933333333333334</v>
      </c>
      <c r="F55" s="400"/>
      <c r="G55" s="109">
        <f t="shared" si="6"/>
        <v>6.933333333333334</v>
      </c>
    </row>
    <row r="56" spans="1:7" ht="12.75">
      <c r="A56" s="353" t="s">
        <v>50</v>
      </c>
      <c r="B56" s="239">
        <v>114</v>
      </c>
      <c r="C56" s="393"/>
      <c r="D56" s="215">
        <f t="shared" si="4"/>
        <v>114</v>
      </c>
      <c r="E56" s="123">
        <f t="shared" si="5"/>
        <v>7.6</v>
      </c>
      <c r="F56" s="400"/>
      <c r="G56" s="109">
        <f t="shared" si="6"/>
        <v>7.6</v>
      </c>
    </row>
    <row r="57" spans="1:7" ht="12.75">
      <c r="A57" s="353" t="s">
        <v>53</v>
      </c>
      <c r="B57" s="239">
        <v>60</v>
      </c>
      <c r="C57" s="393"/>
      <c r="D57" s="215">
        <f t="shared" si="4"/>
        <v>60</v>
      </c>
      <c r="E57" s="123">
        <f t="shared" si="5"/>
        <v>4</v>
      </c>
      <c r="F57" s="400"/>
      <c r="G57" s="109">
        <f t="shared" si="6"/>
        <v>4</v>
      </c>
    </row>
    <row r="58" spans="1:7" ht="12.75">
      <c r="A58" s="353" t="s">
        <v>57</v>
      </c>
      <c r="B58" s="239">
        <v>60</v>
      </c>
      <c r="C58" s="393"/>
      <c r="D58" s="215">
        <f t="shared" si="4"/>
        <v>60</v>
      </c>
      <c r="E58" s="123">
        <f t="shared" si="5"/>
        <v>4</v>
      </c>
      <c r="F58" s="400"/>
      <c r="G58" s="109">
        <f t="shared" si="6"/>
        <v>4</v>
      </c>
    </row>
    <row r="59" spans="1:7" ht="12">
      <c r="A59" s="227" t="s">
        <v>541</v>
      </c>
      <c r="B59" s="423">
        <f>SUM(B49:B58)</f>
        <v>1030</v>
      </c>
      <c r="C59" s="424"/>
      <c r="D59" s="425">
        <f>SUM(D49:D58)</f>
        <v>1030</v>
      </c>
      <c r="E59" s="426">
        <f>SUM(E49:E58)</f>
        <v>68.66666666666666</v>
      </c>
      <c r="F59" s="427"/>
      <c r="G59" s="428">
        <f>SUM(G49:G58)</f>
        <v>68.66666666666666</v>
      </c>
    </row>
    <row r="60" spans="1:7" ht="12">
      <c r="A60" s="104" t="s">
        <v>59</v>
      </c>
      <c r="B60" s="73"/>
      <c r="C60" s="10"/>
      <c r="D60" s="114"/>
      <c r="E60" s="208"/>
      <c r="F60" s="115"/>
      <c r="G60" s="114"/>
    </row>
    <row r="61" spans="1:7" ht="12">
      <c r="A61" s="105" t="s">
        <v>60</v>
      </c>
      <c r="B61" s="110">
        <v>2451</v>
      </c>
      <c r="C61" s="127">
        <v>1055</v>
      </c>
      <c r="D61" s="324">
        <f aca="true" t="shared" si="7" ref="D61:D74">SUM(B61+C61)</f>
        <v>3506</v>
      </c>
      <c r="E61" s="209">
        <f aca="true" t="shared" si="8" ref="E61:F74">B61/15</f>
        <v>163.4</v>
      </c>
      <c r="F61" s="116">
        <f t="shared" si="8"/>
        <v>70.33333333333333</v>
      </c>
      <c r="G61" s="117">
        <f aca="true" t="shared" si="9" ref="G61:G74">SUM(C61,B61)/15</f>
        <v>233.73333333333332</v>
      </c>
    </row>
    <row r="62" spans="1:7" ht="12">
      <c r="A62" s="105" t="s">
        <v>61</v>
      </c>
      <c r="B62" s="93">
        <v>177</v>
      </c>
      <c r="C62" s="111"/>
      <c r="D62" s="324">
        <f t="shared" si="7"/>
        <v>177</v>
      </c>
      <c r="E62" s="209">
        <f t="shared" si="8"/>
        <v>11.8</v>
      </c>
      <c r="F62" s="116"/>
      <c r="G62" s="117">
        <f t="shared" si="9"/>
        <v>11.8</v>
      </c>
    </row>
    <row r="63" spans="1:7" ht="12">
      <c r="A63" s="105" t="s">
        <v>6</v>
      </c>
      <c r="B63" s="93">
        <v>118</v>
      </c>
      <c r="C63" s="111"/>
      <c r="D63" s="324">
        <f t="shared" si="7"/>
        <v>118</v>
      </c>
      <c r="E63" s="209">
        <f t="shared" si="8"/>
        <v>7.866666666666666</v>
      </c>
      <c r="F63" s="116"/>
      <c r="G63" s="117">
        <f t="shared" si="9"/>
        <v>7.866666666666666</v>
      </c>
    </row>
    <row r="64" spans="1:7" ht="12">
      <c r="A64" s="105" t="s">
        <v>62</v>
      </c>
      <c r="B64" s="93">
        <v>1830</v>
      </c>
      <c r="C64" s="127">
        <v>1324</v>
      </c>
      <c r="D64" s="324">
        <f t="shared" si="7"/>
        <v>3154</v>
      </c>
      <c r="E64" s="123">
        <f t="shared" si="8"/>
        <v>122</v>
      </c>
      <c r="F64" s="108">
        <f t="shared" si="8"/>
        <v>88.26666666666667</v>
      </c>
      <c r="G64" s="109">
        <f t="shared" si="9"/>
        <v>210.26666666666668</v>
      </c>
    </row>
    <row r="65" spans="1:7" ht="12">
      <c r="A65" s="105" t="s">
        <v>107</v>
      </c>
      <c r="B65" s="110"/>
      <c r="C65" s="127">
        <v>16</v>
      </c>
      <c r="D65" s="324">
        <f t="shared" si="7"/>
        <v>16</v>
      </c>
      <c r="E65" s="123"/>
      <c r="F65" s="108">
        <f t="shared" si="8"/>
        <v>1.0666666666666667</v>
      </c>
      <c r="G65" s="109">
        <f t="shared" si="9"/>
        <v>1.0666666666666667</v>
      </c>
    </row>
    <row r="66" spans="1:7" ht="12">
      <c r="A66" s="105" t="s">
        <v>63</v>
      </c>
      <c r="B66" s="93">
        <v>1512</v>
      </c>
      <c r="C66" s="127">
        <v>916</v>
      </c>
      <c r="D66" s="324">
        <f t="shared" si="7"/>
        <v>2428</v>
      </c>
      <c r="E66" s="123">
        <f t="shared" si="8"/>
        <v>100.8</v>
      </c>
      <c r="F66" s="108">
        <f t="shared" si="8"/>
        <v>61.06666666666667</v>
      </c>
      <c r="G66" s="109">
        <f t="shared" si="9"/>
        <v>161.86666666666667</v>
      </c>
    </row>
    <row r="67" spans="1:7" ht="12">
      <c r="A67" s="105" t="s">
        <v>64</v>
      </c>
      <c r="B67" s="93">
        <v>889</v>
      </c>
      <c r="C67" s="127">
        <v>384</v>
      </c>
      <c r="D67" s="324">
        <f t="shared" si="7"/>
        <v>1273</v>
      </c>
      <c r="E67" s="123">
        <f t="shared" si="8"/>
        <v>59.266666666666666</v>
      </c>
      <c r="F67" s="108">
        <f t="shared" si="8"/>
        <v>25.6</v>
      </c>
      <c r="G67" s="109">
        <f t="shared" si="9"/>
        <v>84.86666666666666</v>
      </c>
    </row>
    <row r="68" spans="1:7" ht="12">
      <c r="A68" s="105" t="s">
        <v>65</v>
      </c>
      <c r="B68" s="110"/>
      <c r="C68" s="127">
        <v>302</v>
      </c>
      <c r="D68" s="324">
        <f t="shared" si="7"/>
        <v>302</v>
      </c>
      <c r="E68" s="123"/>
      <c r="F68" s="108">
        <f t="shared" si="8"/>
        <v>20.133333333333333</v>
      </c>
      <c r="G68" s="109">
        <f t="shared" si="9"/>
        <v>20.133333333333333</v>
      </c>
    </row>
    <row r="69" spans="1:7" ht="12">
      <c r="A69" s="105" t="s">
        <v>66</v>
      </c>
      <c r="B69" s="93">
        <v>2442</v>
      </c>
      <c r="C69" s="127">
        <v>101</v>
      </c>
      <c r="D69" s="324">
        <f t="shared" si="7"/>
        <v>2543</v>
      </c>
      <c r="E69" s="123">
        <f t="shared" si="8"/>
        <v>162.8</v>
      </c>
      <c r="F69" s="108">
        <f t="shared" si="8"/>
        <v>6.733333333333333</v>
      </c>
      <c r="G69" s="109">
        <f t="shared" si="9"/>
        <v>169.53333333333333</v>
      </c>
    </row>
    <row r="70" spans="1:7" ht="12">
      <c r="A70" s="105" t="s">
        <v>112</v>
      </c>
      <c r="B70" s="110"/>
      <c r="C70" s="127">
        <v>1236</v>
      </c>
      <c r="D70" s="324">
        <f t="shared" si="7"/>
        <v>1236</v>
      </c>
      <c r="E70" s="123"/>
      <c r="F70" s="108">
        <f t="shared" si="8"/>
        <v>82.4</v>
      </c>
      <c r="G70" s="109">
        <f t="shared" si="9"/>
        <v>82.4</v>
      </c>
    </row>
    <row r="71" spans="1:7" ht="12">
      <c r="A71" s="105" t="s">
        <v>67</v>
      </c>
      <c r="B71" s="93">
        <v>2286</v>
      </c>
      <c r="C71" s="127">
        <v>735</v>
      </c>
      <c r="D71" s="324">
        <f t="shared" si="7"/>
        <v>3021</v>
      </c>
      <c r="E71" s="123">
        <f t="shared" si="8"/>
        <v>152.4</v>
      </c>
      <c r="F71" s="108">
        <f t="shared" si="8"/>
        <v>49</v>
      </c>
      <c r="G71" s="109">
        <f t="shared" si="9"/>
        <v>201.4</v>
      </c>
    </row>
    <row r="72" spans="1:7" ht="12">
      <c r="A72" s="105" t="s">
        <v>68</v>
      </c>
      <c r="B72" s="93">
        <v>2121</v>
      </c>
      <c r="C72" s="127">
        <v>1367</v>
      </c>
      <c r="D72" s="324">
        <f t="shared" si="7"/>
        <v>3488</v>
      </c>
      <c r="E72" s="123">
        <f t="shared" si="8"/>
        <v>141.4</v>
      </c>
      <c r="F72" s="108">
        <f t="shared" si="8"/>
        <v>91.13333333333334</v>
      </c>
      <c r="G72" s="109">
        <f t="shared" si="9"/>
        <v>232.53333333333333</v>
      </c>
    </row>
    <row r="73" spans="1:7" ht="12">
      <c r="A73" s="105" t="s">
        <v>69</v>
      </c>
      <c r="B73" s="93">
        <v>2005</v>
      </c>
      <c r="C73" s="127">
        <v>595</v>
      </c>
      <c r="D73" s="324">
        <f>SUM(B73+C73)</f>
        <v>2600</v>
      </c>
      <c r="E73" s="123">
        <f>B73/15</f>
        <v>133.66666666666666</v>
      </c>
      <c r="F73" s="108">
        <f>C73/15</f>
        <v>39.666666666666664</v>
      </c>
      <c r="G73" s="109">
        <f>SUM(C73,B73)/15</f>
        <v>173.33333333333334</v>
      </c>
    </row>
    <row r="74" spans="1:7" ht="12">
      <c r="A74" s="105" t="s">
        <v>105</v>
      </c>
      <c r="B74" s="110"/>
      <c r="C74" s="127">
        <v>90</v>
      </c>
      <c r="D74" s="324">
        <f t="shared" si="7"/>
        <v>90</v>
      </c>
      <c r="E74" s="123"/>
      <c r="F74" s="108">
        <f t="shared" si="8"/>
        <v>6</v>
      </c>
      <c r="G74" s="109">
        <f t="shared" si="9"/>
        <v>6</v>
      </c>
    </row>
    <row r="75" spans="1:7" ht="12">
      <c r="A75" s="124" t="s">
        <v>70</v>
      </c>
      <c r="B75" s="417">
        <f aca="true" t="shared" si="10" ref="B75:G75">SUM(B61:B74)</f>
        <v>15831</v>
      </c>
      <c r="C75" s="418">
        <f t="shared" si="10"/>
        <v>8121</v>
      </c>
      <c r="D75" s="429">
        <f t="shared" si="10"/>
        <v>23952</v>
      </c>
      <c r="E75" s="420">
        <f t="shared" si="10"/>
        <v>1055.4</v>
      </c>
      <c r="F75" s="430">
        <f t="shared" si="10"/>
        <v>541.4</v>
      </c>
      <c r="G75" s="422">
        <f t="shared" si="10"/>
        <v>1596.8</v>
      </c>
    </row>
    <row r="76" spans="1:7" ht="12">
      <c r="A76" s="118" t="s">
        <v>71</v>
      </c>
      <c r="B76" s="119"/>
      <c r="C76" s="120"/>
      <c r="D76" s="325"/>
      <c r="E76" s="119"/>
      <c r="F76" s="121"/>
      <c r="G76" s="122"/>
    </row>
    <row r="77" spans="1:7" ht="12">
      <c r="A77" s="113" t="s">
        <v>127</v>
      </c>
      <c r="B77" s="106"/>
      <c r="C77" s="326">
        <v>410</v>
      </c>
      <c r="D77" s="215">
        <f>SUM(B77:C77)</f>
        <v>410</v>
      </c>
      <c r="E77" s="123"/>
      <c r="F77" s="107">
        <f aca="true" t="shared" si="11" ref="E77:F94">C77/15</f>
        <v>27.333333333333332</v>
      </c>
      <c r="G77" s="117">
        <f aca="true" t="shared" si="12" ref="G77:G94">SUM(E77:F77)</f>
        <v>27.333333333333332</v>
      </c>
    </row>
    <row r="78" spans="1:7" ht="12">
      <c r="A78" s="105" t="s">
        <v>72</v>
      </c>
      <c r="B78" s="93">
        <v>121</v>
      </c>
      <c r="C78" s="127">
        <v>5</v>
      </c>
      <c r="D78" s="215">
        <f aca="true" t="shared" si="13" ref="D78:D93">SUM(B78:C78)</f>
        <v>126</v>
      </c>
      <c r="E78" s="123">
        <f t="shared" si="11"/>
        <v>8.066666666666666</v>
      </c>
      <c r="F78" s="107">
        <f t="shared" si="11"/>
        <v>0.3333333333333333</v>
      </c>
      <c r="G78" s="117">
        <f t="shared" si="12"/>
        <v>8.4</v>
      </c>
    </row>
    <row r="79" spans="1:7" ht="12">
      <c r="A79" s="105" t="s">
        <v>73</v>
      </c>
      <c r="B79" s="93">
        <v>1239</v>
      </c>
      <c r="C79" s="127">
        <v>794</v>
      </c>
      <c r="D79" s="215">
        <f t="shared" si="13"/>
        <v>2033</v>
      </c>
      <c r="E79" s="123">
        <f t="shared" si="11"/>
        <v>82.6</v>
      </c>
      <c r="F79" s="107">
        <f t="shared" si="11"/>
        <v>52.93333333333333</v>
      </c>
      <c r="G79" s="117">
        <f t="shared" si="12"/>
        <v>135.53333333333333</v>
      </c>
    </row>
    <row r="80" spans="1:7" ht="12">
      <c r="A80" s="105" t="s">
        <v>74</v>
      </c>
      <c r="B80" s="110"/>
      <c r="C80" s="127">
        <v>4</v>
      </c>
      <c r="D80" s="215">
        <f t="shared" si="13"/>
        <v>4</v>
      </c>
      <c r="E80" s="123"/>
      <c r="F80" s="107">
        <f t="shared" si="11"/>
        <v>0.26666666666666666</v>
      </c>
      <c r="G80" s="117">
        <f t="shared" si="12"/>
        <v>0.26666666666666666</v>
      </c>
    </row>
    <row r="81" spans="1:7" ht="12">
      <c r="A81" s="105" t="s">
        <v>131</v>
      </c>
      <c r="B81" s="93">
        <v>2042</v>
      </c>
      <c r="C81" s="111">
        <v>2575</v>
      </c>
      <c r="D81" s="215">
        <f t="shared" si="13"/>
        <v>4617</v>
      </c>
      <c r="E81" s="123">
        <f t="shared" si="11"/>
        <v>136.13333333333333</v>
      </c>
      <c r="F81" s="107">
        <f t="shared" si="11"/>
        <v>171.66666666666666</v>
      </c>
      <c r="G81" s="117">
        <f t="shared" si="12"/>
        <v>307.79999999999995</v>
      </c>
    </row>
    <row r="82" spans="1:7" ht="12">
      <c r="A82" s="105" t="s">
        <v>75</v>
      </c>
      <c r="B82" s="93">
        <v>770</v>
      </c>
      <c r="C82" s="127">
        <v>659</v>
      </c>
      <c r="D82" s="215">
        <f t="shared" si="13"/>
        <v>1429</v>
      </c>
      <c r="E82" s="123">
        <f t="shared" si="11"/>
        <v>51.333333333333336</v>
      </c>
      <c r="F82" s="107">
        <f t="shared" si="11"/>
        <v>43.93333333333333</v>
      </c>
      <c r="G82" s="117">
        <f t="shared" si="12"/>
        <v>95.26666666666667</v>
      </c>
    </row>
    <row r="83" spans="1:7" ht="12">
      <c r="A83" s="105" t="s">
        <v>130</v>
      </c>
      <c r="B83" s="110"/>
      <c r="C83" s="111">
        <v>2008</v>
      </c>
      <c r="D83" s="215">
        <f t="shared" si="13"/>
        <v>2008</v>
      </c>
      <c r="E83" s="123"/>
      <c r="F83" s="107">
        <f t="shared" si="11"/>
        <v>133.86666666666667</v>
      </c>
      <c r="G83" s="117">
        <f t="shared" si="12"/>
        <v>133.86666666666667</v>
      </c>
    </row>
    <row r="84" spans="1:7" ht="12">
      <c r="A84" s="105" t="s">
        <v>154</v>
      </c>
      <c r="B84" s="93">
        <v>1026</v>
      </c>
      <c r="C84" s="127">
        <v>975</v>
      </c>
      <c r="D84" s="215">
        <f t="shared" si="13"/>
        <v>2001</v>
      </c>
      <c r="E84" s="123">
        <f t="shared" si="11"/>
        <v>68.4</v>
      </c>
      <c r="F84" s="107">
        <f t="shared" si="11"/>
        <v>65</v>
      </c>
      <c r="G84" s="117">
        <f t="shared" si="12"/>
        <v>133.4</v>
      </c>
    </row>
    <row r="85" spans="1:7" ht="12">
      <c r="A85" s="105" t="s">
        <v>76</v>
      </c>
      <c r="B85" s="93">
        <v>300</v>
      </c>
      <c r="C85" s="111"/>
      <c r="D85" s="215">
        <f t="shared" si="13"/>
        <v>300</v>
      </c>
      <c r="E85" s="123">
        <f t="shared" si="11"/>
        <v>20</v>
      </c>
      <c r="F85" s="107"/>
      <c r="G85" s="117">
        <f t="shared" si="12"/>
        <v>20</v>
      </c>
    </row>
    <row r="86" spans="1:7" ht="12">
      <c r="A86" s="113" t="s">
        <v>140</v>
      </c>
      <c r="B86" s="93">
        <v>228</v>
      </c>
      <c r="C86" s="127">
        <v>184</v>
      </c>
      <c r="D86" s="215">
        <f t="shared" si="13"/>
        <v>412</v>
      </c>
      <c r="E86" s="123">
        <f t="shared" si="11"/>
        <v>15.2</v>
      </c>
      <c r="F86" s="107">
        <f t="shared" si="11"/>
        <v>12.266666666666667</v>
      </c>
      <c r="G86" s="117">
        <f t="shared" si="12"/>
        <v>27.46666666666667</v>
      </c>
    </row>
    <row r="87" spans="1:7" ht="12">
      <c r="A87" s="105" t="s">
        <v>77</v>
      </c>
      <c r="B87" s="110"/>
      <c r="C87" s="127"/>
      <c r="D87" s="215"/>
      <c r="E87" s="123"/>
      <c r="F87" s="107"/>
      <c r="G87" s="117"/>
    </row>
    <row r="88" spans="1:7" ht="12">
      <c r="A88" s="105" t="s">
        <v>78</v>
      </c>
      <c r="B88" s="110"/>
      <c r="C88" s="127">
        <v>385</v>
      </c>
      <c r="D88" s="215">
        <f t="shared" si="13"/>
        <v>385</v>
      </c>
      <c r="E88" s="123"/>
      <c r="F88" s="107">
        <f t="shared" si="11"/>
        <v>25.666666666666668</v>
      </c>
      <c r="G88" s="117">
        <f t="shared" si="12"/>
        <v>25.666666666666668</v>
      </c>
    </row>
    <row r="89" spans="1:7" ht="12">
      <c r="A89" s="105" t="s">
        <v>79</v>
      </c>
      <c r="B89" s="93">
        <v>582</v>
      </c>
      <c r="C89" s="127">
        <v>945</v>
      </c>
      <c r="D89" s="215">
        <f t="shared" si="13"/>
        <v>1527</v>
      </c>
      <c r="E89" s="123">
        <f t="shared" si="11"/>
        <v>38.8</v>
      </c>
      <c r="F89" s="107">
        <f t="shared" si="11"/>
        <v>63</v>
      </c>
      <c r="G89" s="117">
        <f t="shared" si="12"/>
        <v>101.8</v>
      </c>
    </row>
    <row r="90" spans="1:7" ht="12">
      <c r="A90" s="105" t="s">
        <v>80</v>
      </c>
      <c r="B90" s="93">
        <v>1244</v>
      </c>
      <c r="C90" s="127">
        <v>294</v>
      </c>
      <c r="D90" s="215">
        <f t="shared" si="13"/>
        <v>1538</v>
      </c>
      <c r="E90" s="123">
        <f t="shared" si="11"/>
        <v>82.93333333333334</v>
      </c>
      <c r="F90" s="107">
        <f t="shared" si="11"/>
        <v>19.6</v>
      </c>
      <c r="G90" s="117">
        <f t="shared" si="12"/>
        <v>102.53333333333333</v>
      </c>
    </row>
    <row r="91" spans="1:7" ht="12">
      <c r="A91" s="105" t="s">
        <v>81</v>
      </c>
      <c r="B91" s="93">
        <v>242</v>
      </c>
      <c r="C91" s="127">
        <v>296</v>
      </c>
      <c r="D91" s="215">
        <f t="shared" si="13"/>
        <v>538</v>
      </c>
      <c r="E91" s="123">
        <f t="shared" si="11"/>
        <v>16.133333333333333</v>
      </c>
      <c r="F91" s="107">
        <f t="shared" si="11"/>
        <v>19.733333333333334</v>
      </c>
      <c r="G91" s="117">
        <f t="shared" si="12"/>
        <v>35.86666666666667</v>
      </c>
    </row>
    <row r="92" spans="1:7" ht="12">
      <c r="A92" s="105" t="s">
        <v>82</v>
      </c>
      <c r="B92" s="93">
        <v>99</v>
      </c>
      <c r="C92" s="127">
        <v>95</v>
      </c>
      <c r="D92" s="215">
        <f t="shared" si="13"/>
        <v>194</v>
      </c>
      <c r="E92" s="123">
        <f t="shared" si="11"/>
        <v>6.6</v>
      </c>
      <c r="F92" s="107">
        <f t="shared" si="11"/>
        <v>6.333333333333333</v>
      </c>
      <c r="G92" s="117">
        <f t="shared" si="12"/>
        <v>12.933333333333334</v>
      </c>
    </row>
    <row r="93" spans="1:7" ht="12">
      <c r="A93" s="105" t="s">
        <v>83</v>
      </c>
      <c r="B93" s="93">
        <v>873</v>
      </c>
      <c r="C93" s="127">
        <v>303</v>
      </c>
      <c r="D93" s="215">
        <f t="shared" si="13"/>
        <v>1176</v>
      </c>
      <c r="E93" s="123">
        <f t="shared" si="11"/>
        <v>58.2</v>
      </c>
      <c r="F93" s="107">
        <f t="shared" si="11"/>
        <v>20.2</v>
      </c>
      <c r="G93" s="117">
        <f t="shared" si="12"/>
        <v>78.4</v>
      </c>
    </row>
    <row r="94" spans="1:7" ht="12">
      <c r="A94" s="105" t="s">
        <v>84</v>
      </c>
      <c r="B94" s="93">
        <v>366</v>
      </c>
      <c r="C94" s="111"/>
      <c r="D94" s="324">
        <f>SUM(B94:C94)</f>
        <v>366</v>
      </c>
      <c r="E94" s="123">
        <f t="shared" si="11"/>
        <v>24.4</v>
      </c>
      <c r="F94" s="107"/>
      <c r="G94" s="117">
        <f t="shared" si="12"/>
        <v>24.4</v>
      </c>
    </row>
    <row r="95" spans="1:7" ht="12">
      <c r="A95" s="124" t="s">
        <v>85</v>
      </c>
      <c r="B95" s="431">
        <f aca="true" t="shared" si="14" ref="B95:G95">SUM(B77:B94)</f>
        <v>9132</v>
      </c>
      <c r="C95" s="418">
        <f t="shared" si="14"/>
        <v>9932</v>
      </c>
      <c r="D95" s="429">
        <f t="shared" si="14"/>
        <v>19064</v>
      </c>
      <c r="E95" s="420">
        <f t="shared" si="14"/>
        <v>608.8000000000001</v>
      </c>
      <c r="F95" s="432">
        <f t="shared" si="14"/>
        <v>662.1333333333334</v>
      </c>
      <c r="G95" s="433">
        <f t="shared" si="14"/>
        <v>1270.9333333333334</v>
      </c>
    </row>
    <row r="96" spans="1:7" ht="12">
      <c r="A96" s="104" t="s">
        <v>86</v>
      </c>
      <c r="B96" s="208"/>
      <c r="C96" s="205"/>
      <c r="D96" s="114"/>
      <c r="E96" s="208"/>
      <c r="F96" s="115"/>
      <c r="G96" s="114"/>
    </row>
    <row r="97" spans="1:7" ht="12">
      <c r="A97" s="105" t="s">
        <v>87</v>
      </c>
      <c r="B97" s="93">
        <v>193</v>
      </c>
      <c r="C97" s="127">
        <v>580</v>
      </c>
      <c r="D97" s="215">
        <f aca="true" t="shared" si="15" ref="D97:D107">SUM(B97+C97)</f>
        <v>773</v>
      </c>
      <c r="E97" s="209">
        <f aca="true" t="shared" si="16" ref="E97:F107">B97/15</f>
        <v>12.866666666666667</v>
      </c>
      <c r="F97" s="116">
        <f t="shared" si="16"/>
        <v>38.666666666666664</v>
      </c>
      <c r="G97" s="117">
        <f aca="true" t="shared" si="17" ref="G97:G107">SUM(E97:F97)</f>
        <v>51.53333333333333</v>
      </c>
    </row>
    <row r="98" spans="1:7" ht="12">
      <c r="A98" s="105" t="s">
        <v>88</v>
      </c>
      <c r="B98" s="93">
        <v>467</v>
      </c>
      <c r="C98" s="127">
        <v>262</v>
      </c>
      <c r="D98" s="215">
        <f t="shared" si="15"/>
        <v>729</v>
      </c>
      <c r="E98" s="209">
        <f t="shared" si="16"/>
        <v>31.133333333333333</v>
      </c>
      <c r="F98" s="116">
        <f t="shared" si="16"/>
        <v>17.466666666666665</v>
      </c>
      <c r="G98" s="117">
        <f t="shared" si="17"/>
        <v>48.599999999999994</v>
      </c>
    </row>
    <row r="99" spans="1:7" ht="12">
      <c r="A99" s="105" t="s">
        <v>123</v>
      </c>
      <c r="B99" s="93">
        <v>1279</v>
      </c>
      <c r="C99" s="127">
        <v>750</v>
      </c>
      <c r="D99" s="215">
        <f t="shared" si="15"/>
        <v>2029</v>
      </c>
      <c r="E99" s="209">
        <f t="shared" si="16"/>
        <v>85.26666666666667</v>
      </c>
      <c r="F99" s="116">
        <f t="shared" si="16"/>
        <v>50</v>
      </c>
      <c r="G99" s="117">
        <f t="shared" si="17"/>
        <v>135.26666666666665</v>
      </c>
    </row>
    <row r="100" spans="1:7" ht="12">
      <c r="A100" s="105" t="s">
        <v>124</v>
      </c>
      <c r="B100" s="93">
        <v>148</v>
      </c>
      <c r="C100" s="111"/>
      <c r="D100" s="215">
        <f t="shared" si="15"/>
        <v>148</v>
      </c>
      <c r="E100" s="209">
        <f t="shared" si="16"/>
        <v>9.866666666666667</v>
      </c>
      <c r="F100" s="116"/>
      <c r="G100" s="117">
        <f t="shared" si="17"/>
        <v>9.866666666666667</v>
      </c>
    </row>
    <row r="101" spans="1:7" ht="12">
      <c r="A101" s="105" t="s">
        <v>89</v>
      </c>
      <c r="B101" s="93">
        <v>1513</v>
      </c>
      <c r="C101" s="127">
        <v>60</v>
      </c>
      <c r="D101" s="215">
        <f t="shared" si="15"/>
        <v>1573</v>
      </c>
      <c r="E101" s="209">
        <f t="shared" si="16"/>
        <v>100.86666666666666</v>
      </c>
      <c r="F101" s="116">
        <f t="shared" si="16"/>
        <v>4</v>
      </c>
      <c r="G101" s="117">
        <f t="shared" si="17"/>
        <v>104.86666666666666</v>
      </c>
    </row>
    <row r="102" spans="1:7" ht="12">
      <c r="A102" s="105" t="s">
        <v>125</v>
      </c>
      <c r="B102" s="93">
        <v>95</v>
      </c>
      <c r="C102" s="111"/>
      <c r="D102" s="215">
        <f t="shared" si="15"/>
        <v>95</v>
      </c>
      <c r="E102" s="209">
        <f t="shared" si="16"/>
        <v>6.333333333333333</v>
      </c>
      <c r="F102" s="116"/>
      <c r="G102" s="117">
        <f t="shared" si="17"/>
        <v>6.333333333333333</v>
      </c>
    </row>
    <row r="103" spans="1:7" ht="12">
      <c r="A103" s="105" t="s">
        <v>132</v>
      </c>
      <c r="B103" s="93">
        <v>354</v>
      </c>
      <c r="C103" s="127">
        <v>347</v>
      </c>
      <c r="D103" s="215">
        <f t="shared" si="15"/>
        <v>701</v>
      </c>
      <c r="E103" s="209">
        <f t="shared" si="16"/>
        <v>23.6</v>
      </c>
      <c r="F103" s="116">
        <f t="shared" si="16"/>
        <v>23.133333333333333</v>
      </c>
      <c r="G103" s="117">
        <f t="shared" si="17"/>
        <v>46.733333333333334</v>
      </c>
    </row>
    <row r="104" spans="1:7" ht="12">
      <c r="A104" s="105" t="s">
        <v>90</v>
      </c>
      <c r="B104" s="93">
        <v>698</v>
      </c>
      <c r="C104" s="127">
        <v>439</v>
      </c>
      <c r="D104" s="215">
        <f t="shared" si="15"/>
        <v>1137</v>
      </c>
      <c r="E104" s="209">
        <f t="shared" si="16"/>
        <v>46.53333333333333</v>
      </c>
      <c r="F104" s="116">
        <f t="shared" si="16"/>
        <v>29.266666666666666</v>
      </c>
      <c r="G104" s="117">
        <f t="shared" si="17"/>
        <v>75.8</v>
      </c>
    </row>
    <row r="105" spans="1:7" ht="12">
      <c r="A105" s="105" t="s">
        <v>129</v>
      </c>
      <c r="B105" s="93">
        <v>196</v>
      </c>
      <c r="C105" s="111"/>
      <c r="D105" s="215">
        <f t="shared" si="15"/>
        <v>196</v>
      </c>
      <c r="E105" s="209">
        <f t="shared" si="16"/>
        <v>13.066666666666666</v>
      </c>
      <c r="F105" s="116"/>
      <c r="G105" s="117">
        <f t="shared" si="17"/>
        <v>13.066666666666666</v>
      </c>
    </row>
    <row r="106" spans="1:7" ht="12">
      <c r="A106" s="105" t="s">
        <v>91</v>
      </c>
      <c r="B106" s="110"/>
      <c r="C106" s="127">
        <v>35</v>
      </c>
      <c r="D106" s="215">
        <f t="shared" si="15"/>
        <v>35</v>
      </c>
      <c r="E106" s="209"/>
      <c r="F106" s="116">
        <f t="shared" si="16"/>
        <v>2.3333333333333335</v>
      </c>
      <c r="G106" s="117">
        <f t="shared" si="17"/>
        <v>2.3333333333333335</v>
      </c>
    </row>
    <row r="107" spans="1:7" ht="12">
      <c r="A107" s="105" t="s">
        <v>117</v>
      </c>
      <c r="B107" s="93">
        <v>64</v>
      </c>
      <c r="C107" s="111"/>
      <c r="D107" s="215">
        <f t="shared" si="15"/>
        <v>64</v>
      </c>
      <c r="E107" s="209">
        <f t="shared" si="16"/>
        <v>4.266666666666667</v>
      </c>
      <c r="F107" s="116"/>
      <c r="G107" s="117">
        <f t="shared" si="17"/>
        <v>4.266666666666667</v>
      </c>
    </row>
    <row r="108" spans="1:7" ht="12">
      <c r="A108" s="227" t="s">
        <v>92</v>
      </c>
      <c r="B108" s="434">
        <f aca="true" t="shared" si="18" ref="B108:G108">SUM(B97:B107)</f>
        <v>5007</v>
      </c>
      <c r="C108" s="424">
        <f t="shared" si="18"/>
        <v>2473</v>
      </c>
      <c r="D108" s="425">
        <f t="shared" si="18"/>
        <v>7480</v>
      </c>
      <c r="E108" s="426">
        <f t="shared" si="18"/>
        <v>333.8</v>
      </c>
      <c r="F108" s="435">
        <f t="shared" si="18"/>
        <v>164.86666666666665</v>
      </c>
      <c r="G108" s="428">
        <f t="shared" si="18"/>
        <v>498.66666666666663</v>
      </c>
    </row>
    <row r="109" spans="1:7" ht="12">
      <c r="A109" s="322" t="s">
        <v>93</v>
      </c>
      <c r="B109" s="434"/>
      <c r="C109" s="436">
        <v>10907</v>
      </c>
      <c r="D109" s="419">
        <f>SUM(C109)</f>
        <v>10907</v>
      </c>
      <c r="E109" s="434"/>
      <c r="F109" s="435">
        <f>C109/15</f>
        <v>727.1333333333333</v>
      </c>
      <c r="G109" s="428">
        <f>SUM(B109,C109)/15</f>
        <v>727.1333333333333</v>
      </c>
    </row>
    <row r="110" spans="1:7" ht="12">
      <c r="A110" s="118" t="s">
        <v>11</v>
      </c>
      <c r="B110" s="119"/>
      <c r="C110" s="120"/>
      <c r="D110" s="327"/>
      <c r="E110" s="106"/>
      <c r="F110" s="125"/>
      <c r="G110" s="126"/>
    </row>
    <row r="111" spans="1:7" s="217" customFormat="1" ht="12">
      <c r="A111" s="220" t="s">
        <v>20</v>
      </c>
      <c r="B111" s="221">
        <v>224</v>
      </c>
      <c r="C111" s="222"/>
      <c r="D111" s="328">
        <f>SUM(B111:C111)</f>
        <v>224</v>
      </c>
      <c r="E111" s="223">
        <f>B111/15</f>
        <v>14.933333333333334</v>
      </c>
      <c r="F111" s="222"/>
      <c r="G111" s="224">
        <f>SUM(C111,B111)/15</f>
        <v>14.933333333333334</v>
      </c>
    </row>
    <row r="112" spans="1:7" ht="12">
      <c r="A112" s="218" t="s">
        <v>94</v>
      </c>
      <c r="B112" s="219">
        <v>720</v>
      </c>
      <c r="C112" s="120"/>
      <c r="D112" s="328">
        <f>SUM(B112:C112)</f>
        <v>720</v>
      </c>
      <c r="E112" s="223">
        <f>B112/15</f>
        <v>48</v>
      </c>
      <c r="F112" s="120"/>
      <c r="G112" s="224">
        <f>SUM(C112,B112)/15</f>
        <v>48</v>
      </c>
    </row>
    <row r="113" spans="1:7" ht="12">
      <c r="A113" s="105" t="s">
        <v>37</v>
      </c>
      <c r="B113" s="110">
        <v>1789</v>
      </c>
      <c r="C113" s="111"/>
      <c r="D113" s="324">
        <f>SUM(B113+C113)</f>
        <v>1789</v>
      </c>
      <c r="E113" s="123">
        <f>B113/15</f>
        <v>119.26666666666667</v>
      </c>
      <c r="F113" s="111"/>
      <c r="G113" s="109">
        <f>SUM(C113,B113)/15</f>
        <v>119.26666666666667</v>
      </c>
    </row>
    <row r="114" spans="1:7" ht="12">
      <c r="A114" s="105" t="s">
        <v>45</v>
      </c>
      <c r="B114" s="73">
        <v>2364</v>
      </c>
      <c r="C114" s="111"/>
      <c r="D114" s="324">
        <f>SUM(B114+C114)</f>
        <v>2364</v>
      </c>
      <c r="E114" s="123">
        <f>B114/15</f>
        <v>157.6</v>
      </c>
      <c r="F114" s="111"/>
      <c r="G114" s="109">
        <f>SUM(C114,B114)/15</f>
        <v>157.6</v>
      </c>
    </row>
    <row r="115" spans="1:7" ht="12">
      <c r="A115" s="227" t="s">
        <v>95</v>
      </c>
      <c r="B115" s="417">
        <f>SUM(B111:B114)</f>
        <v>5097</v>
      </c>
      <c r="C115" s="418"/>
      <c r="D115" s="429">
        <f>SUM(D111:D114)</f>
        <v>5097</v>
      </c>
      <c r="E115" s="420">
        <f>SUM(E111:E114)</f>
        <v>339.79999999999995</v>
      </c>
      <c r="F115" s="418"/>
      <c r="G115" s="433">
        <f>SUM(G111:G114)</f>
        <v>339.79999999999995</v>
      </c>
    </row>
    <row r="116" spans="1:7" ht="12">
      <c r="A116" s="118" t="s">
        <v>96</v>
      </c>
      <c r="B116" s="106"/>
      <c r="C116" s="11"/>
      <c r="D116" s="327"/>
      <c r="E116" s="106"/>
      <c r="F116" s="125"/>
      <c r="G116" s="126"/>
    </row>
    <row r="117" spans="1:7" ht="12">
      <c r="A117" s="105" t="s">
        <v>97</v>
      </c>
      <c r="B117" s="93">
        <v>92</v>
      </c>
      <c r="C117" s="127"/>
      <c r="D117" s="324">
        <f aca="true" t="shared" si="19" ref="D117:D122">SUM(B117+C117)</f>
        <v>92</v>
      </c>
      <c r="E117" s="123">
        <f>B117/15</f>
        <v>6.133333333333334</v>
      </c>
      <c r="F117" s="108"/>
      <c r="G117" s="109">
        <f aca="true" t="shared" si="20" ref="G117:G122">SUM(C117,B117)/15</f>
        <v>6.133333333333334</v>
      </c>
    </row>
    <row r="118" spans="1:7" ht="12">
      <c r="A118" s="105" t="s">
        <v>98</v>
      </c>
      <c r="B118" s="110"/>
      <c r="C118" s="127">
        <v>1452</v>
      </c>
      <c r="D118" s="324">
        <f t="shared" si="19"/>
        <v>1452</v>
      </c>
      <c r="E118" s="123"/>
      <c r="F118" s="108">
        <f>C118/15</f>
        <v>96.8</v>
      </c>
      <c r="G118" s="109">
        <f t="shared" si="20"/>
        <v>96.8</v>
      </c>
    </row>
    <row r="119" spans="1:7" ht="12">
      <c r="A119" s="105" t="s">
        <v>99</v>
      </c>
      <c r="B119" s="110"/>
      <c r="C119" s="127">
        <v>440</v>
      </c>
      <c r="D119" s="324">
        <f t="shared" si="19"/>
        <v>440</v>
      </c>
      <c r="E119" s="123"/>
      <c r="F119" s="108">
        <f>C119/15</f>
        <v>29.333333333333332</v>
      </c>
      <c r="G119" s="109">
        <f t="shared" si="20"/>
        <v>29.333333333333332</v>
      </c>
    </row>
    <row r="120" spans="1:7" ht="12">
      <c r="A120" s="113" t="s">
        <v>151</v>
      </c>
      <c r="B120" s="93">
        <v>96</v>
      </c>
      <c r="C120" s="127"/>
      <c r="D120" s="324">
        <f t="shared" si="19"/>
        <v>96</v>
      </c>
      <c r="E120" s="123">
        <f>B120/15</f>
        <v>6.4</v>
      </c>
      <c r="F120" s="108"/>
      <c r="G120" s="109">
        <f t="shared" si="20"/>
        <v>6.4</v>
      </c>
    </row>
    <row r="121" spans="1:7" ht="12">
      <c r="A121" s="113" t="s">
        <v>152</v>
      </c>
      <c r="B121" s="185">
        <v>140</v>
      </c>
      <c r="C121" s="127"/>
      <c r="D121" s="324">
        <f t="shared" si="19"/>
        <v>140</v>
      </c>
      <c r="E121" s="123">
        <f>B121/15</f>
        <v>9.333333333333334</v>
      </c>
      <c r="F121" s="108"/>
      <c r="G121" s="109">
        <f t="shared" si="20"/>
        <v>9.333333333333334</v>
      </c>
    </row>
    <row r="122" spans="1:7" ht="12">
      <c r="A122" s="105" t="s">
        <v>100</v>
      </c>
      <c r="B122" s="185">
        <v>4290</v>
      </c>
      <c r="C122" s="128">
        <v>895</v>
      </c>
      <c r="D122" s="324">
        <f t="shared" si="19"/>
        <v>5185</v>
      </c>
      <c r="E122" s="123">
        <f>B122/15</f>
        <v>286</v>
      </c>
      <c r="F122" s="108">
        <f>C122/15</f>
        <v>59.666666666666664</v>
      </c>
      <c r="G122" s="109">
        <f t="shared" si="20"/>
        <v>345.6666666666667</v>
      </c>
    </row>
    <row r="123" spans="1:7" ht="12">
      <c r="A123" s="124" t="s">
        <v>101</v>
      </c>
      <c r="B123" s="434">
        <f aca="true" t="shared" si="21" ref="B123:G123">SUM(B117:B122)</f>
        <v>4618</v>
      </c>
      <c r="C123" s="437">
        <f t="shared" si="21"/>
        <v>2787</v>
      </c>
      <c r="D123" s="429">
        <f t="shared" si="21"/>
        <v>7405</v>
      </c>
      <c r="E123" s="420">
        <f t="shared" si="21"/>
        <v>307.8666666666667</v>
      </c>
      <c r="F123" s="430">
        <f t="shared" si="21"/>
        <v>185.79999999999998</v>
      </c>
      <c r="G123" s="428">
        <f t="shared" si="21"/>
        <v>493.66666666666674</v>
      </c>
    </row>
    <row r="124" spans="1:7" ht="12">
      <c r="A124" s="129" t="s">
        <v>21</v>
      </c>
      <c r="B124" s="130"/>
      <c r="C124" s="131"/>
      <c r="D124" s="329"/>
      <c r="E124" s="210"/>
      <c r="F124" s="132"/>
      <c r="G124" s="133"/>
    </row>
    <row r="125" spans="1:7" ht="12.75">
      <c r="A125" s="105" t="s">
        <v>102</v>
      </c>
      <c r="B125" s="262">
        <v>4</v>
      </c>
      <c r="C125" s="111"/>
      <c r="D125" s="330">
        <f>SUM(B125:C125)</f>
        <v>4</v>
      </c>
      <c r="E125" s="135">
        <f>B125/15</f>
        <v>0.26666666666666666</v>
      </c>
      <c r="F125" s="108"/>
      <c r="G125" s="136">
        <f>SUM(E125:F125)</f>
        <v>0.26666666666666666</v>
      </c>
    </row>
    <row r="126" spans="1:7" ht="12">
      <c r="A126" s="134" t="s">
        <v>21</v>
      </c>
      <c r="B126" s="185">
        <v>22</v>
      </c>
      <c r="C126" s="401"/>
      <c r="D126" s="402">
        <f>SUM(B126:C126)</f>
        <v>22</v>
      </c>
      <c r="E126" s="135">
        <f>B126/15</f>
        <v>1.4666666666666666</v>
      </c>
      <c r="F126" s="403"/>
      <c r="G126" s="136">
        <f>SUM(E126:F126)</f>
        <v>1.4666666666666666</v>
      </c>
    </row>
    <row r="127" spans="1:7" ht="12">
      <c r="A127" s="124" t="s">
        <v>103</v>
      </c>
      <c r="B127" s="434">
        <f>SUM(B125:B126)</f>
        <v>26</v>
      </c>
      <c r="C127" s="437"/>
      <c r="D127" s="425">
        <f>SUM(D125:D126)</f>
        <v>26</v>
      </c>
      <c r="E127" s="426">
        <f>B127/15</f>
        <v>1.7333333333333334</v>
      </c>
      <c r="F127" s="438"/>
      <c r="G127" s="422">
        <f>SUM(G125:G126)</f>
        <v>1.7333333333333332</v>
      </c>
    </row>
    <row r="128" spans="1:7" ht="12">
      <c r="A128" s="137" t="s">
        <v>104</v>
      </c>
      <c r="B128" s="439">
        <f>SUM(B47+B75+B95+B108+B59+B109+B115+B123+B127)</f>
        <v>125138</v>
      </c>
      <c r="C128" s="440">
        <f>SUM(C47+C75+C95+C108+C59+C109+C115+C123+C127)</f>
        <v>41795</v>
      </c>
      <c r="D128" s="408">
        <f>SUM(B128:C128)</f>
        <v>166933</v>
      </c>
      <c r="E128" s="441">
        <f>SUM(E47+E75+E95+E108+E59+E109+E115+E123+E127)</f>
        <v>8342.533333333335</v>
      </c>
      <c r="F128" s="442">
        <f>SUM(F47+F75+F95+F108+F59+F109+F115+F123+F127)</f>
        <v>2786.3333333333335</v>
      </c>
      <c r="G128" s="443">
        <f>SUM(G47+G75+G95+G108+G59+G109+G115+G123+G127)</f>
        <v>11128.866666666665</v>
      </c>
    </row>
    <row r="130" spans="1:7" ht="24.75" customHeight="1">
      <c r="A130" s="514" t="s">
        <v>169</v>
      </c>
      <c r="B130" s="514"/>
      <c r="C130" s="514"/>
      <c r="D130" s="514"/>
      <c r="E130" s="514"/>
      <c r="F130" s="514"/>
      <c r="G130" s="514"/>
    </row>
  </sheetData>
  <mergeCells count="5">
    <mergeCell ref="A130:G130"/>
    <mergeCell ref="A3:G3"/>
    <mergeCell ref="A6:A7"/>
    <mergeCell ref="B6:D6"/>
    <mergeCell ref="E6:G6"/>
  </mergeCells>
  <printOptions horizontalCentered="1"/>
  <pageMargins left="0.25" right="0.25" top="1" bottom="1" header="0.5" footer="0.5"/>
  <pageSetup firstPageNumber="10" useFirstPageNumber="1" horizontalDpi="600" verticalDpi="600" orientation="portrait" scale="86" r:id="rId1"/>
  <headerFooter alignWithMargins="0">
    <oddFooter xml:space="preserve">&amp;L11/25/02&amp;CPage &amp;P&amp;ROffice of IRAA </oddFooter>
  </headerFooter>
  <rowBreaks count="2" manualBreakCount="2">
    <brk id="59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zoomScale="75" zoomScaleNormal="75" workbookViewId="0" topLeftCell="A1">
      <pane ySplit="6" topLeftCell="BM40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8.8515625" style="18" customWidth="1"/>
    <col min="2" max="2" width="8.57421875" style="18" customWidth="1"/>
    <col min="3" max="3" width="8.140625" style="26" customWidth="1"/>
    <col min="4" max="4" width="9.140625" style="26" customWidth="1"/>
    <col min="5" max="5" width="8.8515625" style="26" customWidth="1"/>
    <col min="6" max="6" width="7.8515625" style="26" customWidth="1"/>
    <col min="7" max="7" width="9.57421875" style="26" bestFit="1" customWidth="1"/>
    <col min="8" max="8" width="9.28125" style="26" customWidth="1"/>
    <col min="9" max="9" width="9.57421875" style="26" customWidth="1"/>
    <col min="10" max="10" width="9.00390625" style="18" customWidth="1"/>
    <col min="11" max="16384" width="9.140625" style="18" customWidth="1"/>
  </cols>
  <sheetData>
    <row r="1" spans="1:10" s="28" customFormat="1" ht="15.75">
      <c r="A1" s="520" t="s">
        <v>108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 s="28" customFormat="1" ht="15">
      <c r="A2" s="521" t="s">
        <v>166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s="28" customFormat="1" ht="17.25" customHeight="1">
      <c r="A3" s="522" t="s">
        <v>165</v>
      </c>
      <c r="B3" s="522"/>
      <c r="C3" s="522"/>
      <c r="D3" s="522"/>
      <c r="E3" s="522"/>
      <c r="F3" s="522"/>
      <c r="G3" s="522"/>
      <c r="H3" s="522"/>
      <c r="I3" s="522"/>
      <c r="J3" s="522"/>
    </row>
    <row r="4" spans="1:10" s="28" customFormat="1" ht="17.25" customHeight="1">
      <c r="A4" s="249"/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2.75">
      <c r="A5" s="65"/>
      <c r="B5" s="523" t="s">
        <v>14</v>
      </c>
      <c r="C5" s="524"/>
      <c r="D5" s="525"/>
      <c r="E5" s="524" t="s">
        <v>109</v>
      </c>
      <c r="F5" s="524"/>
      <c r="G5" s="524"/>
      <c r="H5" s="523" t="s">
        <v>3</v>
      </c>
      <c r="I5" s="524"/>
      <c r="J5" s="525"/>
    </row>
    <row r="6" spans="1:10" ht="25.5">
      <c r="A6" s="66" t="s">
        <v>113</v>
      </c>
      <c r="B6" s="63">
        <v>2001</v>
      </c>
      <c r="C6" s="46">
        <v>2002</v>
      </c>
      <c r="D6" s="69" t="s">
        <v>110</v>
      </c>
      <c r="E6" s="63">
        <v>2001</v>
      </c>
      <c r="F6" s="46">
        <v>2002</v>
      </c>
      <c r="G6" s="70" t="s">
        <v>110</v>
      </c>
      <c r="H6" s="63">
        <v>2001</v>
      </c>
      <c r="I6" s="46">
        <v>2002</v>
      </c>
      <c r="J6" s="13" t="s">
        <v>110</v>
      </c>
    </row>
    <row r="7" spans="1:10" s="60" customFormat="1" ht="12.75">
      <c r="A7" s="54" t="s">
        <v>121</v>
      </c>
      <c r="B7" s="55"/>
      <c r="C7" s="56"/>
      <c r="D7" s="58"/>
      <c r="E7" s="59"/>
      <c r="F7" s="56"/>
      <c r="G7" s="57"/>
      <c r="H7" s="55"/>
      <c r="I7" s="56"/>
      <c r="J7" s="58"/>
    </row>
    <row r="8" spans="1:10" ht="12.75">
      <c r="A8" s="14" t="s">
        <v>30</v>
      </c>
      <c r="B8" s="15">
        <v>1443</v>
      </c>
      <c r="C8" s="16">
        <f>+'course enrollmnt, pg 10-12'!B9</f>
        <v>1272</v>
      </c>
      <c r="D8" s="29">
        <f>(C8-B8)/B8</f>
        <v>-0.11850311850311851</v>
      </c>
      <c r="E8" s="24"/>
      <c r="F8" s="16"/>
      <c r="G8" s="30"/>
      <c r="H8" s="15">
        <f>SUM(B8+E8)</f>
        <v>1443</v>
      </c>
      <c r="I8" s="16">
        <f>SUM(C8+F8)</f>
        <v>1272</v>
      </c>
      <c r="J8" s="29">
        <f>(I8-H8)/H8</f>
        <v>-0.11850311850311851</v>
      </c>
    </row>
    <row r="9" spans="1:10" ht="13.5" customHeight="1">
      <c r="A9" s="14" t="s">
        <v>31</v>
      </c>
      <c r="B9" s="15">
        <v>3741</v>
      </c>
      <c r="C9" s="16">
        <f>+'course enrollmnt, pg 10-12'!B10</f>
        <v>3744</v>
      </c>
      <c r="D9" s="29">
        <f>(C9-B9)/B9</f>
        <v>0.0008019246190858059</v>
      </c>
      <c r="E9" s="24">
        <v>50</v>
      </c>
      <c r="F9" s="16">
        <f>+'course enrollmnt, pg 10-12'!C10</f>
        <v>93</v>
      </c>
      <c r="G9" s="40">
        <f>(F9-E9)/E9</f>
        <v>0.86</v>
      </c>
      <c r="H9" s="15">
        <f>SUM(B9+E9)</f>
        <v>3791</v>
      </c>
      <c r="I9" s="16">
        <f aca="true" t="shared" si="0" ref="I9:I45">SUM(C9+F9)</f>
        <v>3837</v>
      </c>
      <c r="J9" s="29">
        <f>(I9-H9)/H9</f>
        <v>0.012134001582695859</v>
      </c>
    </row>
    <row r="10" spans="1:10" ht="12.75">
      <c r="A10" s="14" t="s">
        <v>5</v>
      </c>
      <c r="B10" s="338">
        <v>737</v>
      </c>
      <c r="C10" s="16">
        <f>+'course enrollmnt, pg 10-12'!B11</f>
        <v>792</v>
      </c>
      <c r="D10" s="29">
        <f>(C10-B10)/B10</f>
        <v>0.07462686567164178</v>
      </c>
      <c r="E10" s="24"/>
      <c r="F10" s="16"/>
      <c r="G10" s="40"/>
      <c r="H10" s="15">
        <f>SUM(B10+E10)</f>
        <v>737</v>
      </c>
      <c r="I10" s="16">
        <f t="shared" si="0"/>
        <v>792</v>
      </c>
      <c r="J10" s="29">
        <f>(I10-H10)/H10</f>
        <v>0.07462686567164178</v>
      </c>
    </row>
    <row r="11" spans="1:10" ht="12.75">
      <c r="A11" s="14" t="s">
        <v>120</v>
      </c>
      <c r="B11" s="15"/>
      <c r="C11" s="16"/>
      <c r="D11" s="29"/>
      <c r="E11" s="24"/>
      <c r="F11" s="16"/>
      <c r="G11" s="40"/>
      <c r="H11" s="15"/>
      <c r="I11" s="16"/>
      <c r="J11" s="29"/>
    </row>
    <row r="12" spans="1:10" ht="12.75">
      <c r="A12" s="53" t="s">
        <v>118</v>
      </c>
      <c r="B12" s="15">
        <v>4434</v>
      </c>
      <c r="C12" s="16">
        <f>+'course enrollmnt, pg 10-12'!B13</f>
        <v>4803</v>
      </c>
      <c r="D12" s="29">
        <f aca="true" t="shared" si="1" ref="D12:D45">(C12-B12)/B12</f>
        <v>0.08322056833558863</v>
      </c>
      <c r="E12" s="24">
        <v>478</v>
      </c>
      <c r="F12" s="16">
        <f>+'course enrollmnt, pg 10-12'!C13</f>
        <v>463</v>
      </c>
      <c r="G12" s="40">
        <f aca="true" t="shared" si="2" ref="G12:G44">(F12-E12)/E12</f>
        <v>-0.03138075313807531</v>
      </c>
      <c r="H12" s="15">
        <f aca="true" t="shared" si="3" ref="H12:H45">SUM(B12+E12)</f>
        <v>4912</v>
      </c>
      <c r="I12" s="16">
        <f t="shared" si="0"/>
        <v>5266</v>
      </c>
      <c r="J12" s="29">
        <f>(I12-H12)/H12</f>
        <v>0.07206840390879479</v>
      </c>
    </row>
    <row r="13" spans="1:10" ht="12.75">
      <c r="A13" s="53" t="s">
        <v>149</v>
      </c>
      <c r="B13" s="15">
        <v>536</v>
      </c>
      <c r="C13" s="16">
        <f>+'course enrollmnt, pg 10-12'!B14</f>
        <v>571</v>
      </c>
      <c r="D13" s="29">
        <f t="shared" si="1"/>
        <v>0.06529850746268656</v>
      </c>
      <c r="E13" s="24">
        <v>16</v>
      </c>
      <c r="F13" s="16">
        <f>+'course enrollmnt, pg 10-12'!C14</f>
        <v>37</v>
      </c>
      <c r="G13" s="40">
        <f t="shared" si="2"/>
        <v>1.3125</v>
      </c>
      <c r="H13" s="15">
        <f t="shared" si="3"/>
        <v>552</v>
      </c>
      <c r="I13" s="16">
        <f t="shared" si="0"/>
        <v>608</v>
      </c>
      <c r="J13" s="29">
        <f>(I13-H13)/H13</f>
        <v>0.10144927536231885</v>
      </c>
    </row>
    <row r="14" spans="1:10" ht="12.75">
      <c r="A14" s="53" t="s">
        <v>119</v>
      </c>
      <c r="B14" s="15">
        <v>1160</v>
      </c>
      <c r="C14" s="16">
        <f>+'course enrollmnt, pg 10-12'!B15</f>
        <v>1002</v>
      </c>
      <c r="D14" s="29">
        <f t="shared" si="1"/>
        <v>-0.13620689655172413</v>
      </c>
      <c r="E14" s="24"/>
      <c r="F14" s="16"/>
      <c r="G14" s="40"/>
      <c r="H14" s="15">
        <f t="shared" si="3"/>
        <v>1160</v>
      </c>
      <c r="I14" s="16">
        <f t="shared" si="0"/>
        <v>1002</v>
      </c>
      <c r="J14" s="29">
        <f>(I14-H14)/H14</f>
        <v>-0.13620689655172413</v>
      </c>
    </row>
    <row r="15" spans="1:10" ht="12.75">
      <c r="A15" s="14" t="s">
        <v>32</v>
      </c>
      <c r="B15" s="15">
        <v>3016</v>
      </c>
      <c r="C15" s="16">
        <f>+'course enrollmnt, pg 10-12'!B16</f>
        <v>3116</v>
      </c>
      <c r="D15" s="29">
        <f t="shared" si="1"/>
        <v>0.033156498673740056</v>
      </c>
      <c r="E15" s="24">
        <v>448</v>
      </c>
      <c r="F15" s="16">
        <f>+'course enrollmnt, pg 10-12'!C16</f>
        <v>500</v>
      </c>
      <c r="G15" s="40">
        <f t="shared" si="2"/>
        <v>0.11607142857142858</v>
      </c>
      <c r="H15" s="15">
        <f t="shared" si="3"/>
        <v>3464</v>
      </c>
      <c r="I15" s="16">
        <f t="shared" si="0"/>
        <v>3616</v>
      </c>
      <c r="J15" s="29">
        <f>(I15-H15)/H15</f>
        <v>0.04387990762124711</v>
      </c>
    </row>
    <row r="16" spans="1:10" ht="12.75">
      <c r="A16" s="14" t="s">
        <v>33</v>
      </c>
      <c r="B16" s="15"/>
      <c r="C16" s="16"/>
      <c r="D16" s="29"/>
      <c r="E16" s="24"/>
      <c r="F16" s="16"/>
      <c r="G16" s="40"/>
      <c r="H16" s="15"/>
      <c r="I16" s="16"/>
      <c r="J16" s="29"/>
    </row>
    <row r="17" spans="1:10" ht="12.75">
      <c r="A17" s="14" t="s">
        <v>34</v>
      </c>
      <c r="B17" s="15">
        <v>6296</v>
      </c>
      <c r="C17" s="16">
        <f>+'course enrollmnt, pg 10-12'!B18</f>
        <v>5695</v>
      </c>
      <c r="D17" s="29">
        <f t="shared" si="1"/>
        <v>-0.0954574332909784</v>
      </c>
      <c r="E17" s="24">
        <v>292</v>
      </c>
      <c r="F17" s="16">
        <f>+'course enrollmnt, pg 10-12'!C18</f>
        <v>235</v>
      </c>
      <c r="G17" s="40">
        <f t="shared" si="2"/>
        <v>-0.1952054794520548</v>
      </c>
      <c r="H17" s="15">
        <f t="shared" si="3"/>
        <v>6588</v>
      </c>
      <c r="I17" s="16">
        <f t="shared" si="0"/>
        <v>5930</v>
      </c>
      <c r="J17" s="29">
        <f aca="true" t="shared" si="4" ref="J17:J23">(I17-H17)/H17</f>
        <v>-0.09987856709168184</v>
      </c>
    </row>
    <row r="18" spans="1:10" ht="12.75">
      <c r="A18" s="14" t="s">
        <v>35</v>
      </c>
      <c r="B18" s="15">
        <v>455</v>
      </c>
      <c r="C18" s="16">
        <f>+'course enrollmnt, pg 10-12'!B19</f>
        <v>345</v>
      </c>
      <c r="D18" s="29">
        <f t="shared" si="1"/>
        <v>-0.24175824175824176</v>
      </c>
      <c r="E18" s="24"/>
      <c r="F18" s="16"/>
      <c r="G18" s="40"/>
      <c r="H18" s="15">
        <f t="shared" si="3"/>
        <v>455</v>
      </c>
      <c r="I18" s="16">
        <f t="shared" si="0"/>
        <v>345</v>
      </c>
      <c r="J18" s="29">
        <f t="shared" si="4"/>
        <v>-0.24175824175824176</v>
      </c>
    </row>
    <row r="19" spans="1:10" ht="12.75">
      <c r="A19" s="14" t="s">
        <v>36</v>
      </c>
      <c r="B19" s="15">
        <v>2857</v>
      </c>
      <c r="C19" s="16">
        <f>+'course enrollmnt, pg 10-12'!B20</f>
        <v>2848</v>
      </c>
      <c r="D19" s="29">
        <f t="shared" si="1"/>
        <v>-0.003150157507875394</v>
      </c>
      <c r="E19" s="24">
        <v>264</v>
      </c>
      <c r="F19" s="16">
        <f>+'course enrollmnt, pg 10-12'!C20</f>
        <v>284</v>
      </c>
      <c r="G19" s="40">
        <f t="shared" si="2"/>
        <v>0.07575757575757576</v>
      </c>
      <c r="H19" s="15">
        <f t="shared" si="3"/>
        <v>3121</v>
      </c>
      <c r="I19" s="16">
        <f t="shared" si="0"/>
        <v>3132</v>
      </c>
      <c r="J19" s="29">
        <f t="shared" si="4"/>
        <v>0.003524511374559436</v>
      </c>
    </row>
    <row r="20" spans="1:10" ht="12.75">
      <c r="A20" s="14" t="s">
        <v>122</v>
      </c>
      <c r="B20" s="15">
        <v>12</v>
      </c>
      <c r="C20" s="16">
        <f>+'course enrollmnt, pg 10-12'!B21</f>
        <v>56</v>
      </c>
      <c r="D20" s="29">
        <f t="shared" si="1"/>
        <v>3.6666666666666665</v>
      </c>
      <c r="E20" s="24"/>
      <c r="F20" s="16"/>
      <c r="G20" s="40"/>
      <c r="H20" s="15">
        <f t="shared" si="3"/>
        <v>12</v>
      </c>
      <c r="I20" s="16">
        <f t="shared" si="0"/>
        <v>56</v>
      </c>
      <c r="J20" s="29">
        <f t="shared" si="4"/>
        <v>3.6666666666666665</v>
      </c>
    </row>
    <row r="21" spans="1:10" ht="12.75">
      <c r="A21" s="14" t="s">
        <v>37</v>
      </c>
      <c r="B21" s="15">
        <v>7641</v>
      </c>
      <c r="C21" s="16">
        <f>+'course enrollmnt, pg 10-12'!B22</f>
        <v>7652</v>
      </c>
      <c r="D21" s="29">
        <f t="shared" si="1"/>
        <v>0.0014396021463159272</v>
      </c>
      <c r="E21" s="24">
        <v>418</v>
      </c>
      <c r="F21" s="16">
        <f>+'course enrollmnt, pg 10-12'!C22</f>
        <v>462</v>
      </c>
      <c r="G21" s="40">
        <f t="shared" si="2"/>
        <v>0.10526315789473684</v>
      </c>
      <c r="H21" s="15">
        <f t="shared" si="3"/>
        <v>8059</v>
      </c>
      <c r="I21" s="16">
        <f t="shared" si="0"/>
        <v>8114</v>
      </c>
      <c r="J21" s="29">
        <f t="shared" si="4"/>
        <v>0.006824668072961906</v>
      </c>
    </row>
    <row r="22" spans="1:10" ht="12.75">
      <c r="A22" s="14" t="s">
        <v>38</v>
      </c>
      <c r="B22" s="15">
        <v>366</v>
      </c>
      <c r="C22" s="16">
        <f>+'course enrollmnt, pg 10-12'!B23</f>
        <v>294</v>
      </c>
      <c r="D22" s="29">
        <f t="shared" si="1"/>
        <v>-0.19672131147540983</v>
      </c>
      <c r="E22" s="24"/>
      <c r="F22" s="16"/>
      <c r="G22" s="40"/>
      <c r="H22" s="15">
        <f t="shared" si="3"/>
        <v>366</v>
      </c>
      <c r="I22" s="16">
        <f t="shared" si="0"/>
        <v>294</v>
      </c>
      <c r="J22" s="29">
        <f t="shared" si="4"/>
        <v>-0.19672131147540983</v>
      </c>
    </row>
    <row r="23" spans="1:10" ht="12.75">
      <c r="A23" s="14" t="s">
        <v>39</v>
      </c>
      <c r="B23" s="15">
        <v>121</v>
      </c>
      <c r="C23" s="16">
        <f>+'course enrollmnt, pg 10-12'!B24</f>
        <v>160</v>
      </c>
      <c r="D23" s="29">
        <f t="shared" si="1"/>
        <v>0.32231404958677684</v>
      </c>
      <c r="E23" s="24">
        <v>3</v>
      </c>
      <c r="F23" s="16"/>
      <c r="G23" s="40">
        <f t="shared" si="2"/>
        <v>-1</v>
      </c>
      <c r="H23" s="15">
        <f t="shared" si="3"/>
        <v>124</v>
      </c>
      <c r="I23" s="16">
        <f t="shared" si="0"/>
        <v>160</v>
      </c>
      <c r="J23" s="29">
        <f t="shared" si="4"/>
        <v>0.2903225806451613</v>
      </c>
    </row>
    <row r="24" spans="1:10" ht="12.75">
      <c r="A24" s="14" t="s">
        <v>40</v>
      </c>
      <c r="B24" s="15">
        <v>8</v>
      </c>
      <c r="C24" s="16">
        <f>+'course enrollmnt, pg 10-12'!B25</f>
        <v>24</v>
      </c>
      <c r="D24" s="29">
        <f t="shared" si="1"/>
        <v>2</v>
      </c>
      <c r="E24" s="24"/>
      <c r="F24" s="16"/>
      <c r="G24" s="40"/>
      <c r="H24" s="15">
        <f t="shared" si="3"/>
        <v>8</v>
      </c>
      <c r="I24" s="16">
        <f t="shared" si="0"/>
        <v>24</v>
      </c>
      <c r="J24" s="29">
        <f aca="true" t="shared" si="5" ref="J24:J46">(I24-H24)/H24</f>
        <v>2</v>
      </c>
    </row>
    <row r="25" spans="1:10" ht="12.75">
      <c r="A25" s="14" t="s">
        <v>42</v>
      </c>
      <c r="B25" s="15">
        <v>1079</v>
      </c>
      <c r="C25" s="16">
        <f>+'course enrollmnt, pg 10-12'!B26</f>
        <v>1003</v>
      </c>
      <c r="D25" s="29">
        <f t="shared" si="1"/>
        <v>-0.07043558850787766</v>
      </c>
      <c r="E25" s="24">
        <v>390</v>
      </c>
      <c r="F25" s="16">
        <f>+'course enrollmnt, pg 10-12'!C26</f>
        <v>884</v>
      </c>
      <c r="G25" s="40">
        <f t="shared" si="2"/>
        <v>1.2666666666666666</v>
      </c>
      <c r="H25" s="15">
        <f t="shared" si="3"/>
        <v>1469</v>
      </c>
      <c r="I25" s="16">
        <f t="shared" si="0"/>
        <v>1887</v>
      </c>
      <c r="J25" s="29">
        <f>(I25-H25)/H25</f>
        <v>0.28454731109598363</v>
      </c>
    </row>
    <row r="26" spans="1:10" ht="12.75">
      <c r="A26" s="14" t="s">
        <v>41</v>
      </c>
      <c r="B26" s="15">
        <v>7324</v>
      </c>
      <c r="C26" s="16">
        <f>+'course enrollmnt, pg 10-12'!B27</f>
        <v>7788</v>
      </c>
      <c r="D26" s="29">
        <f t="shared" si="1"/>
        <v>0.06335335882031677</v>
      </c>
      <c r="E26" s="24">
        <v>254</v>
      </c>
      <c r="F26" s="16">
        <f>+'course enrollmnt, pg 10-12'!C27</f>
        <v>321</v>
      </c>
      <c r="G26" s="40">
        <f t="shared" si="2"/>
        <v>0.2637795275590551</v>
      </c>
      <c r="H26" s="15">
        <f t="shared" si="3"/>
        <v>7578</v>
      </c>
      <c r="I26" s="16">
        <f t="shared" si="0"/>
        <v>8109</v>
      </c>
      <c r="J26" s="29">
        <f t="shared" si="5"/>
        <v>0.07007125890736342</v>
      </c>
    </row>
    <row r="27" spans="1:10" ht="12.75">
      <c r="A27" s="14" t="s">
        <v>168</v>
      </c>
      <c r="B27" s="15"/>
      <c r="C27" s="16">
        <f>+'course enrollmnt, pg 10-12'!B28</f>
        <v>150</v>
      </c>
      <c r="D27" s="29"/>
      <c r="E27" s="24"/>
      <c r="F27" s="16"/>
      <c r="G27" s="40"/>
      <c r="H27" s="15"/>
      <c r="I27" s="16">
        <f t="shared" si="0"/>
        <v>150</v>
      </c>
      <c r="J27" s="29"/>
    </row>
    <row r="28" spans="1:10" ht="12.75">
      <c r="A28" s="14" t="s">
        <v>43</v>
      </c>
      <c r="B28" s="15">
        <v>124</v>
      </c>
      <c r="C28" s="16">
        <f>+'course enrollmnt, pg 10-12'!B29</f>
        <v>106</v>
      </c>
      <c r="D28" s="29">
        <f t="shared" si="1"/>
        <v>-0.14516129032258066</v>
      </c>
      <c r="E28" s="24"/>
      <c r="F28" s="16"/>
      <c r="G28" s="40"/>
      <c r="H28" s="15">
        <f t="shared" si="3"/>
        <v>124</v>
      </c>
      <c r="I28" s="16">
        <f t="shared" si="0"/>
        <v>106</v>
      </c>
      <c r="J28" s="29">
        <f t="shared" si="5"/>
        <v>-0.14516129032258066</v>
      </c>
    </row>
    <row r="29" spans="1:10" ht="12.75">
      <c r="A29" s="14" t="s">
        <v>157</v>
      </c>
      <c r="B29" s="15"/>
      <c r="C29" s="16">
        <f>+'course enrollmnt, pg 10-12'!B30</f>
        <v>28</v>
      </c>
      <c r="D29" s="29"/>
      <c r="E29" s="24"/>
      <c r="F29" s="16"/>
      <c r="G29" s="40"/>
      <c r="H29" s="15"/>
      <c r="I29" s="16">
        <f t="shared" si="0"/>
        <v>28</v>
      </c>
      <c r="J29" s="29"/>
    </row>
    <row r="30" spans="1:10" ht="12.75">
      <c r="A30" s="14" t="s">
        <v>44</v>
      </c>
      <c r="B30" s="15">
        <v>158</v>
      </c>
      <c r="C30" s="16">
        <f>+'course enrollmnt, pg 10-12'!B31</f>
        <v>256</v>
      </c>
      <c r="D30" s="29">
        <f t="shared" si="1"/>
        <v>0.620253164556962</v>
      </c>
      <c r="E30" s="24"/>
      <c r="F30" s="16">
        <f>+'course enrollmnt, pg 10-12'!C31</f>
        <v>5</v>
      </c>
      <c r="G30" s="40"/>
      <c r="H30" s="15">
        <f t="shared" si="3"/>
        <v>158</v>
      </c>
      <c r="I30" s="16">
        <f t="shared" si="0"/>
        <v>261</v>
      </c>
      <c r="J30" s="29">
        <f t="shared" si="5"/>
        <v>0.6518987341772152</v>
      </c>
    </row>
    <row r="31" spans="1:10" ht="12.75">
      <c r="A31" s="14" t="s">
        <v>45</v>
      </c>
      <c r="B31" s="15">
        <v>9804</v>
      </c>
      <c r="C31" s="16">
        <f>+'course enrollmnt, pg 10-12'!B32</f>
        <v>9587</v>
      </c>
      <c r="D31" s="29">
        <f t="shared" si="1"/>
        <v>-0.022133822929416565</v>
      </c>
      <c r="E31" s="24">
        <v>164</v>
      </c>
      <c r="F31" s="16">
        <f>+'course enrollmnt, pg 10-12'!C32</f>
        <v>152</v>
      </c>
      <c r="G31" s="40">
        <f t="shared" si="2"/>
        <v>-0.07317073170731707</v>
      </c>
      <c r="H31" s="15">
        <f t="shared" si="3"/>
        <v>9968</v>
      </c>
      <c r="I31" s="16">
        <f t="shared" si="0"/>
        <v>9739</v>
      </c>
      <c r="J31" s="29">
        <f t="shared" si="5"/>
        <v>-0.022973515248796147</v>
      </c>
    </row>
    <row r="32" spans="1:10" ht="12.75">
      <c r="A32" s="14" t="s">
        <v>46</v>
      </c>
      <c r="B32" s="15">
        <v>362</v>
      </c>
      <c r="C32" s="16">
        <f>+'course enrollmnt, pg 10-12'!B33</f>
        <v>356</v>
      </c>
      <c r="D32" s="29">
        <f t="shared" si="1"/>
        <v>-0.016574585635359115</v>
      </c>
      <c r="E32" s="24">
        <v>44</v>
      </c>
      <c r="F32" s="16">
        <f>+'course enrollmnt, pg 10-12'!C33</f>
        <v>91</v>
      </c>
      <c r="G32" s="40">
        <f t="shared" si="2"/>
        <v>1.0681818181818181</v>
      </c>
      <c r="H32" s="15">
        <f t="shared" si="3"/>
        <v>406</v>
      </c>
      <c r="I32" s="16">
        <f t="shared" si="0"/>
        <v>447</v>
      </c>
      <c r="J32" s="29">
        <f t="shared" si="5"/>
        <v>0.10098522167487685</v>
      </c>
    </row>
    <row r="33" spans="1:10" ht="12.75">
      <c r="A33" s="14" t="s">
        <v>47</v>
      </c>
      <c r="B33" s="15">
        <v>3550</v>
      </c>
      <c r="C33" s="16">
        <f>+'course enrollmnt, pg 10-12'!B34</f>
        <v>3651</v>
      </c>
      <c r="D33" s="29">
        <f t="shared" si="1"/>
        <v>0.028450704225352112</v>
      </c>
      <c r="E33" s="24">
        <v>127</v>
      </c>
      <c r="F33" s="16">
        <f>+'course enrollmnt, pg 10-12'!C34</f>
        <v>165</v>
      </c>
      <c r="G33" s="40">
        <f t="shared" si="2"/>
        <v>0.2992125984251969</v>
      </c>
      <c r="H33" s="15">
        <f t="shared" si="3"/>
        <v>3677</v>
      </c>
      <c r="I33" s="16">
        <f t="shared" si="0"/>
        <v>3816</v>
      </c>
      <c r="J33" s="29">
        <f t="shared" si="5"/>
        <v>0.03780255643187381</v>
      </c>
    </row>
    <row r="34" spans="1:10" ht="12.75">
      <c r="A34" s="105" t="s">
        <v>150</v>
      </c>
      <c r="B34" s="15">
        <v>30</v>
      </c>
      <c r="C34" s="16">
        <f>+'course enrollmnt, pg 10-12'!B35</f>
        <v>75</v>
      </c>
      <c r="D34" s="29">
        <f t="shared" si="1"/>
        <v>1.5</v>
      </c>
      <c r="E34" s="24"/>
      <c r="F34" s="16"/>
      <c r="G34" s="40"/>
      <c r="H34" s="15">
        <f t="shared" si="3"/>
        <v>30</v>
      </c>
      <c r="I34" s="16">
        <f t="shared" si="0"/>
        <v>75</v>
      </c>
      <c r="J34" s="29">
        <f t="shared" si="5"/>
        <v>1.5</v>
      </c>
    </row>
    <row r="35" spans="1:10" ht="12.75">
      <c r="A35" s="14" t="s">
        <v>48</v>
      </c>
      <c r="B35" s="15">
        <v>2226</v>
      </c>
      <c r="C35" s="16">
        <f>+'course enrollmnt, pg 10-12'!B36</f>
        <v>2431</v>
      </c>
      <c r="D35" s="29">
        <f t="shared" si="1"/>
        <v>0.09209344115004492</v>
      </c>
      <c r="E35" s="24">
        <v>102</v>
      </c>
      <c r="F35" s="16">
        <f>+'course enrollmnt, pg 10-12'!C36</f>
        <v>47</v>
      </c>
      <c r="G35" s="40">
        <f t="shared" si="2"/>
        <v>-0.5392156862745098</v>
      </c>
      <c r="H35" s="15">
        <f t="shared" si="3"/>
        <v>2328</v>
      </c>
      <c r="I35" s="16">
        <f t="shared" si="0"/>
        <v>2478</v>
      </c>
      <c r="J35" s="29">
        <f t="shared" si="5"/>
        <v>0.06443298969072164</v>
      </c>
    </row>
    <row r="36" spans="1:10" ht="12.75">
      <c r="A36" s="14" t="s">
        <v>49</v>
      </c>
      <c r="B36" s="15">
        <v>2537</v>
      </c>
      <c r="C36" s="16">
        <f>+'course enrollmnt, pg 10-12'!B37</f>
        <v>2334</v>
      </c>
      <c r="D36" s="29">
        <f t="shared" si="1"/>
        <v>-0.08001576665352779</v>
      </c>
      <c r="E36" s="24">
        <v>220</v>
      </c>
      <c r="F36" s="16">
        <f>+'course enrollmnt, pg 10-12'!C37</f>
        <v>245</v>
      </c>
      <c r="G36" s="40">
        <f t="shared" si="2"/>
        <v>0.11363636363636363</v>
      </c>
      <c r="H36" s="15">
        <f t="shared" si="3"/>
        <v>2757</v>
      </c>
      <c r="I36" s="16">
        <f t="shared" si="0"/>
        <v>2579</v>
      </c>
      <c r="J36" s="29">
        <f t="shared" si="5"/>
        <v>-0.06456293072179906</v>
      </c>
    </row>
    <row r="37" spans="1:10" ht="12.75">
      <c r="A37" s="14" t="s">
        <v>50</v>
      </c>
      <c r="B37" s="15">
        <v>2420</v>
      </c>
      <c r="C37" s="16">
        <f>+'course enrollmnt, pg 10-12'!B38</f>
        <v>2515</v>
      </c>
      <c r="D37" s="29">
        <f t="shared" si="1"/>
        <v>0.03925619834710744</v>
      </c>
      <c r="E37" s="24">
        <v>40</v>
      </c>
      <c r="F37" s="16">
        <f>+'course enrollmnt, pg 10-12'!C38</f>
        <v>90</v>
      </c>
      <c r="G37" s="40">
        <f t="shared" si="2"/>
        <v>1.25</v>
      </c>
      <c r="H37" s="15">
        <f t="shared" si="3"/>
        <v>2460</v>
      </c>
      <c r="I37" s="16">
        <f t="shared" si="0"/>
        <v>2605</v>
      </c>
      <c r="J37" s="29">
        <f t="shared" si="5"/>
        <v>0.05894308943089431</v>
      </c>
    </row>
    <row r="38" spans="1:10" ht="12.75">
      <c r="A38" s="14" t="s">
        <v>51</v>
      </c>
      <c r="B38" s="15">
        <v>3203</v>
      </c>
      <c r="C38" s="16">
        <f>+'course enrollmnt, pg 10-12'!B39</f>
        <v>3388</v>
      </c>
      <c r="D38" s="29">
        <f t="shared" si="1"/>
        <v>0.05775835154542616</v>
      </c>
      <c r="E38" s="24">
        <v>148</v>
      </c>
      <c r="F38" s="16">
        <f>+'course enrollmnt, pg 10-12'!C39</f>
        <v>176</v>
      </c>
      <c r="G38" s="40">
        <f t="shared" si="2"/>
        <v>0.1891891891891892</v>
      </c>
      <c r="H38" s="15">
        <f t="shared" si="3"/>
        <v>3351</v>
      </c>
      <c r="I38" s="16">
        <f t="shared" si="0"/>
        <v>3564</v>
      </c>
      <c r="J38" s="29">
        <f t="shared" si="5"/>
        <v>0.06356311548791406</v>
      </c>
    </row>
    <row r="39" spans="1:10" ht="12.75">
      <c r="A39" s="14" t="s">
        <v>52</v>
      </c>
      <c r="B39" s="15">
        <v>6664</v>
      </c>
      <c r="C39" s="16">
        <f>+'course enrollmnt, pg 10-12'!B40</f>
        <v>6811</v>
      </c>
      <c r="D39" s="29">
        <f t="shared" si="1"/>
        <v>0.022058823529411766</v>
      </c>
      <c r="E39" s="24">
        <v>1248</v>
      </c>
      <c r="F39" s="16">
        <f>+'course enrollmnt, pg 10-12'!C40</f>
        <v>1253</v>
      </c>
      <c r="G39" s="40">
        <f t="shared" si="2"/>
        <v>0.004006410256410256</v>
      </c>
      <c r="H39" s="15">
        <f t="shared" si="3"/>
        <v>7912</v>
      </c>
      <c r="I39" s="16">
        <f t="shared" si="0"/>
        <v>8064</v>
      </c>
      <c r="J39" s="29">
        <f t="shared" si="5"/>
        <v>0.019211324570273004</v>
      </c>
    </row>
    <row r="40" spans="1:10" ht="12.75">
      <c r="A40" s="14" t="s">
        <v>53</v>
      </c>
      <c r="B40" s="15">
        <v>2412</v>
      </c>
      <c r="C40" s="16">
        <f>+'course enrollmnt, pg 10-12'!B41</f>
        <v>2303</v>
      </c>
      <c r="D40" s="29">
        <f t="shared" si="1"/>
        <v>-0.045190713101160865</v>
      </c>
      <c r="E40" s="24"/>
      <c r="F40" s="16"/>
      <c r="G40" s="40"/>
      <c r="H40" s="15">
        <f t="shared" si="3"/>
        <v>2412</v>
      </c>
      <c r="I40" s="16">
        <f t="shared" si="0"/>
        <v>2303</v>
      </c>
      <c r="J40" s="29">
        <f t="shared" si="5"/>
        <v>-0.045190713101160865</v>
      </c>
    </row>
    <row r="41" spans="1:10" ht="12.75">
      <c r="A41" s="14" t="s">
        <v>54</v>
      </c>
      <c r="B41" s="15">
        <v>3470</v>
      </c>
      <c r="C41" s="16">
        <f>+'course enrollmnt, pg 10-12'!B42</f>
        <v>3944</v>
      </c>
      <c r="D41" s="29">
        <f t="shared" si="1"/>
        <v>0.13659942363112393</v>
      </c>
      <c r="E41" s="24">
        <v>278</v>
      </c>
      <c r="F41" s="16">
        <f>+'course enrollmnt, pg 10-12'!C42</f>
        <v>253</v>
      </c>
      <c r="G41" s="40">
        <f t="shared" si="2"/>
        <v>-0.08992805755395683</v>
      </c>
      <c r="H41" s="15">
        <f t="shared" si="3"/>
        <v>3748</v>
      </c>
      <c r="I41" s="16">
        <f t="shared" si="0"/>
        <v>4197</v>
      </c>
      <c r="J41" s="29">
        <f t="shared" si="5"/>
        <v>0.11979722518676628</v>
      </c>
    </row>
    <row r="42" spans="1:10" ht="12.75">
      <c r="A42" s="14" t="s">
        <v>55</v>
      </c>
      <c r="B42" s="15">
        <v>1119</v>
      </c>
      <c r="C42" s="16">
        <f>+'course enrollmnt, pg 10-12'!B43</f>
        <v>1177</v>
      </c>
      <c r="D42" s="29">
        <f t="shared" si="1"/>
        <v>0.05183199285075961</v>
      </c>
      <c r="E42" s="24">
        <v>318</v>
      </c>
      <c r="F42" s="16">
        <f>+'course enrollmnt, pg 10-12'!C43</f>
        <v>283</v>
      </c>
      <c r="G42" s="40">
        <f t="shared" si="2"/>
        <v>-0.11006289308176101</v>
      </c>
      <c r="H42" s="15">
        <f t="shared" si="3"/>
        <v>1437</v>
      </c>
      <c r="I42" s="16">
        <f t="shared" si="0"/>
        <v>1460</v>
      </c>
      <c r="J42" s="29">
        <f t="shared" si="5"/>
        <v>0.016005567153792623</v>
      </c>
    </row>
    <row r="43" spans="1:10" ht="12.75">
      <c r="A43" s="14" t="s">
        <v>56</v>
      </c>
      <c r="B43" s="15">
        <v>1684</v>
      </c>
      <c r="C43" s="16">
        <f>+'course enrollmnt, pg 10-12'!B44</f>
        <v>1707</v>
      </c>
      <c r="D43" s="29">
        <f t="shared" si="1"/>
        <v>0.013657957244655582</v>
      </c>
      <c r="E43" s="24">
        <v>69</v>
      </c>
      <c r="F43" s="16">
        <f>+'course enrollmnt, pg 10-12'!C44</f>
        <v>96</v>
      </c>
      <c r="G43" s="40">
        <f t="shared" si="2"/>
        <v>0.391304347826087</v>
      </c>
      <c r="H43" s="15">
        <f t="shared" si="3"/>
        <v>1753</v>
      </c>
      <c r="I43" s="16">
        <f t="shared" si="0"/>
        <v>1803</v>
      </c>
      <c r="J43" s="29">
        <f t="shared" si="5"/>
        <v>0.02852253280091272</v>
      </c>
    </row>
    <row r="44" spans="1:10" ht="12.75">
      <c r="A44" s="14" t="s">
        <v>57</v>
      </c>
      <c r="B44" s="15">
        <v>2321</v>
      </c>
      <c r="C44" s="16">
        <f>+'course enrollmnt, pg 10-12'!B45</f>
        <v>2202</v>
      </c>
      <c r="D44" s="29">
        <f t="shared" si="1"/>
        <v>-0.05127100387763895</v>
      </c>
      <c r="E44" s="24">
        <v>1197</v>
      </c>
      <c r="F44" s="16">
        <f>+'course enrollmnt, pg 10-12'!C45</f>
        <v>1440</v>
      </c>
      <c r="G44" s="40">
        <f t="shared" si="2"/>
        <v>0.20300751879699247</v>
      </c>
      <c r="H44" s="15">
        <f t="shared" si="3"/>
        <v>3518</v>
      </c>
      <c r="I44" s="16">
        <f t="shared" si="0"/>
        <v>3642</v>
      </c>
      <c r="J44" s="29">
        <f t="shared" si="5"/>
        <v>0.03524729960204662</v>
      </c>
    </row>
    <row r="45" spans="1:10" ht="12.75">
      <c r="A45" s="14" t="s">
        <v>106</v>
      </c>
      <c r="B45" s="15">
        <v>212</v>
      </c>
      <c r="C45" s="16">
        <f>+'course enrollmnt, pg 10-12'!B46</f>
        <v>211</v>
      </c>
      <c r="D45" s="29">
        <f t="shared" si="1"/>
        <v>-0.0047169811320754715</v>
      </c>
      <c r="E45" s="24"/>
      <c r="F45" s="16"/>
      <c r="G45" s="31"/>
      <c r="H45" s="15">
        <f t="shared" si="3"/>
        <v>212</v>
      </c>
      <c r="I45" s="16">
        <f t="shared" si="0"/>
        <v>211</v>
      </c>
      <c r="J45" s="29">
        <f t="shared" si="5"/>
        <v>-0.0047169811320754715</v>
      </c>
    </row>
    <row r="46" spans="1:10" ht="12.75">
      <c r="A46" s="23" t="s">
        <v>111</v>
      </c>
      <c r="B46" s="444">
        <f>SUM(B8:B45)</f>
        <v>83522</v>
      </c>
      <c r="C46" s="445">
        <f>SUM(C8:C45)</f>
        <v>84397</v>
      </c>
      <c r="D46" s="446">
        <f>(C46-B46)/B46</f>
        <v>0.010476281698235196</v>
      </c>
      <c r="E46" s="447">
        <f>SUM(E8:E45)</f>
        <v>6568</v>
      </c>
      <c r="F46" s="445">
        <f>SUM(F8:F45)</f>
        <v>7575</v>
      </c>
      <c r="G46" s="448">
        <f>(F46-E46)/E46</f>
        <v>0.15331912302070647</v>
      </c>
      <c r="H46" s="444">
        <f>SUM(H8:H45)</f>
        <v>90090</v>
      </c>
      <c r="I46" s="445">
        <f>SUM(I8:I45)</f>
        <v>91972</v>
      </c>
      <c r="J46" s="446">
        <f t="shared" si="5"/>
        <v>0.02089022089022089</v>
      </c>
    </row>
    <row r="47" spans="1:10" ht="12.75">
      <c r="A47" s="346" t="s">
        <v>9</v>
      </c>
      <c r="B47" s="347"/>
      <c r="C47" s="348"/>
      <c r="D47" s="349"/>
      <c r="E47" s="350"/>
      <c r="F47" s="348"/>
      <c r="G47" s="351"/>
      <c r="H47" s="347"/>
      <c r="I47" s="348"/>
      <c r="J47" s="349"/>
    </row>
    <row r="48" spans="1:10" ht="12.75">
      <c r="A48" s="353" t="s">
        <v>31</v>
      </c>
      <c r="B48" s="352"/>
      <c r="C48" s="237">
        <v>48</v>
      </c>
      <c r="D48" s="64"/>
      <c r="E48" s="238"/>
      <c r="F48" s="237"/>
      <c r="G48" s="354"/>
      <c r="H48" s="239"/>
      <c r="I48" s="16">
        <f aca="true" t="shared" si="6" ref="I48:I57">SUM(C48+F48)</f>
        <v>48</v>
      </c>
      <c r="J48" s="64"/>
    </row>
    <row r="49" spans="1:10" ht="12.75">
      <c r="A49" s="353" t="s">
        <v>34</v>
      </c>
      <c r="B49" s="352"/>
      <c r="C49" s="237">
        <v>144</v>
      </c>
      <c r="D49" s="64"/>
      <c r="E49" s="238"/>
      <c r="F49" s="237"/>
      <c r="G49" s="354"/>
      <c r="H49" s="239"/>
      <c r="I49" s="16">
        <f t="shared" si="6"/>
        <v>144</v>
      </c>
      <c r="J49" s="64"/>
    </row>
    <row r="50" spans="1:10" ht="12.75">
      <c r="A50" s="353" t="s">
        <v>35</v>
      </c>
      <c r="B50" s="352"/>
      <c r="C50" s="237">
        <v>78</v>
      </c>
      <c r="D50" s="64"/>
      <c r="E50" s="238"/>
      <c r="F50" s="237"/>
      <c r="G50" s="354"/>
      <c r="H50" s="239"/>
      <c r="I50" s="16">
        <f t="shared" si="6"/>
        <v>78</v>
      </c>
      <c r="J50" s="64"/>
    </row>
    <row r="51" spans="1:10" ht="12.75">
      <c r="A51" s="353" t="s">
        <v>37</v>
      </c>
      <c r="B51" s="352"/>
      <c r="C51" s="237">
        <v>104</v>
      </c>
      <c r="D51" s="64"/>
      <c r="E51" s="238"/>
      <c r="F51" s="237"/>
      <c r="G51" s="354"/>
      <c r="H51" s="239"/>
      <c r="I51" s="16">
        <f t="shared" si="6"/>
        <v>104</v>
      </c>
      <c r="J51" s="64"/>
    </row>
    <row r="52" spans="1:10" ht="12.75">
      <c r="A52" s="353" t="s">
        <v>542</v>
      </c>
      <c r="B52" s="352"/>
      <c r="C52" s="237">
        <v>138</v>
      </c>
      <c r="D52" s="64"/>
      <c r="E52" s="238"/>
      <c r="F52" s="237"/>
      <c r="G52" s="354"/>
      <c r="H52" s="239"/>
      <c r="I52" s="16">
        <f t="shared" si="6"/>
        <v>138</v>
      </c>
      <c r="J52" s="64"/>
    </row>
    <row r="53" spans="1:10" ht="12.75">
      <c r="A53" s="353" t="s">
        <v>45</v>
      </c>
      <c r="B53" s="352"/>
      <c r="C53" s="237">
        <v>180</v>
      </c>
      <c r="D53" s="64"/>
      <c r="E53" s="238"/>
      <c r="F53" s="237"/>
      <c r="G53" s="354"/>
      <c r="H53" s="239"/>
      <c r="I53" s="16">
        <f t="shared" si="6"/>
        <v>180</v>
      </c>
      <c r="J53" s="64"/>
    </row>
    <row r="54" spans="1:10" ht="12.75">
      <c r="A54" s="353" t="s">
        <v>49</v>
      </c>
      <c r="B54" s="352"/>
      <c r="C54" s="237">
        <v>104</v>
      </c>
      <c r="D54" s="64"/>
      <c r="E54" s="238"/>
      <c r="F54" s="237"/>
      <c r="G54" s="354"/>
      <c r="H54" s="239"/>
      <c r="I54" s="16">
        <f t="shared" si="6"/>
        <v>104</v>
      </c>
      <c r="J54" s="64"/>
    </row>
    <row r="55" spans="1:10" ht="12.75">
      <c r="A55" s="353" t="s">
        <v>50</v>
      </c>
      <c r="B55" s="352"/>
      <c r="C55" s="237">
        <v>114</v>
      </c>
      <c r="D55" s="64"/>
      <c r="E55" s="238"/>
      <c r="F55" s="237"/>
      <c r="G55" s="354"/>
      <c r="H55" s="239"/>
      <c r="I55" s="16">
        <f t="shared" si="6"/>
        <v>114</v>
      </c>
      <c r="J55" s="64"/>
    </row>
    <row r="56" spans="1:10" ht="12.75">
      <c r="A56" s="353" t="s">
        <v>53</v>
      </c>
      <c r="B56" s="352"/>
      <c r="C56" s="237">
        <v>60</v>
      </c>
      <c r="D56" s="64"/>
      <c r="E56" s="238"/>
      <c r="F56" s="237"/>
      <c r="G56" s="354"/>
      <c r="H56" s="239"/>
      <c r="I56" s="16">
        <f t="shared" si="6"/>
        <v>60</v>
      </c>
      <c r="J56" s="64"/>
    </row>
    <row r="57" spans="1:10" ht="12.75">
      <c r="A57" s="353" t="s">
        <v>57</v>
      </c>
      <c r="B57" s="352"/>
      <c r="C57" s="237">
        <v>60</v>
      </c>
      <c r="D57" s="64"/>
      <c r="E57" s="238"/>
      <c r="F57" s="237"/>
      <c r="G57" s="354"/>
      <c r="H57" s="239"/>
      <c r="I57" s="16">
        <f t="shared" si="6"/>
        <v>60</v>
      </c>
      <c r="J57" s="64"/>
    </row>
    <row r="58" spans="1:10" ht="12.75">
      <c r="A58" s="405" t="s">
        <v>541</v>
      </c>
      <c r="B58" s="449">
        <v>580</v>
      </c>
      <c r="C58" s="450">
        <f>SUM(C48:C57)</f>
        <v>1030</v>
      </c>
      <c r="D58" s="446">
        <f>(C58-B58)/B58</f>
        <v>0.7758620689655172</v>
      </c>
      <c r="E58" s="451"/>
      <c r="F58" s="450"/>
      <c r="G58" s="452"/>
      <c r="H58" s="444">
        <f>B58+E58</f>
        <v>580</v>
      </c>
      <c r="I58" s="450">
        <f>SUM(I48:I57)</f>
        <v>1030</v>
      </c>
      <c r="J58" s="446">
        <f>(I58-H58)/H58</f>
        <v>0.7758620689655172</v>
      </c>
    </row>
    <row r="59" spans="1:11" ht="12.75">
      <c r="A59" s="36" t="s">
        <v>59</v>
      </c>
      <c r="B59" s="37"/>
      <c r="C59" s="20"/>
      <c r="D59" s="22"/>
      <c r="E59" s="21"/>
      <c r="F59" s="20"/>
      <c r="G59" s="27"/>
      <c r="H59" s="19"/>
      <c r="I59" s="20"/>
      <c r="J59" s="38"/>
      <c r="K59" s="25"/>
    </row>
    <row r="60" spans="1:10" ht="12.75">
      <c r="A60" s="14" t="s">
        <v>60</v>
      </c>
      <c r="B60" s="333">
        <v>2685</v>
      </c>
      <c r="C60" s="16">
        <f>+'course enrollmnt, pg 10-12'!B61</f>
        <v>2451</v>
      </c>
      <c r="D60" s="64">
        <f aca="true" t="shared" si="7" ref="D60:D72">(C60-B60)/B60</f>
        <v>-0.08715083798882682</v>
      </c>
      <c r="E60" s="24">
        <v>1029</v>
      </c>
      <c r="F60" s="47">
        <f>+'course enrollmnt, pg 10-12'!C61</f>
        <v>1055</v>
      </c>
      <c r="G60" s="52">
        <f aca="true" t="shared" si="8" ref="G60:G73">(F60-E60)/E60</f>
        <v>0.025267249757045675</v>
      </c>
      <c r="H60" s="15">
        <f>SUM(B60+E60)</f>
        <v>3714</v>
      </c>
      <c r="I60" s="16">
        <f>SUM(C60+F60)</f>
        <v>3506</v>
      </c>
      <c r="J60" s="29">
        <f>(I60-H60)/H60</f>
        <v>-0.05600430802369413</v>
      </c>
    </row>
    <row r="61" spans="1:10" ht="12.75">
      <c r="A61" s="14" t="s">
        <v>61</v>
      </c>
      <c r="B61" s="333">
        <v>123</v>
      </c>
      <c r="C61" s="16">
        <f>+'course enrollmnt, pg 10-12'!B62</f>
        <v>177</v>
      </c>
      <c r="D61" s="64">
        <f t="shared" si="7"/>
        <v>0.43902439024390244</v>
      </c>
      <c r="E61" s="24"/>
      <c r="F61" s="47"/>
      <c r="G61" s="52"/>
      <c r="H61" s="15">
        <f aca="true" t="shared" si="9" ref="H61:H73">SUM(B61+E61)</f>
        <v>123</v>
      </c>
      <c r="I61" s="16">
        <f aca="true" t="shared" si="10" ref="I61:I73">SUM(C61+F61)</f>
        <v>177</v>
      </c>
      <c r="J61" s="29">
        <f>(I61-H61)/H61</f>
        <v>0.43902439024390244</v>
      </c>
    </row>
    <row r="62" spans="1:10" ht="12.75">
      <c r="A62" s="14" t="s">
        <v>148</v>
      </c>
      <c r="B62" s="333">
        <v>116</v>
      </c>
      <c r="C62" s="16">
        <f>+'course enrollmnt, pg 10-12'!B63</f>
        <v>118</v>
      </c>
      <c r="D62" s="64">
        <f t="shared" si="7"/>
        <v>0.017241379310344827</v>
      </c>
      <c r="E62" s="24"/>
      <c r="F62" s="47"/>
      <c r="G62" s="52"/>
      <c r="H62" s="15">
        <f t="shared" si="9"/>
        <v>116</v>
      </c>
      <c r="I62" s="16">
        <f t="shared" si="10"/>
        <v>118</v>
      </c>
      <c r="J62" s="29">
        <f>(I62-H62)/H62</f>
        <v>0.017241379310344827</v>
      </c>
    </row>
    <row r="63" spans="1:10" ht="12.75">
      <c r="A63" s="14" t="s">
        <v>62</v>
      </c>
      <c r="B63" s="333">
        <v>2398</v>
      </c>
      <c r="C63" s="16">
        <f>+'course enrollmnt, pg 10-12'!B64</f>
        <v>1830</v>
      </c>
      <c r="D63" s="64">
        <f t="shared" si="7"/>
        <v>-0.23686405337781485</v>
      </c>
      <c r="E63" s="24">
        <v>1779</v>
      </c>
      <c r="F63" s="47">
        <f>+'course enrollmnt, pg 10-12'!C64</f>
        <v>1324</v>
      </c>
      <c r="G63" s="52">
        <f t="shared" si="8"/>
        <v>-0.25576166385609894</v>
      </c>
      <c r="H63" s="15">
        <f t="shared" si="9"/>
        <v>4177</v>
      </c>
      <c r="I63" s="16">
        <f t="shared" si="10"/>
        <v>3154</v>
      </c>
      <c r="J63" s="29">
        <f>(I63-H63)/H63</f>
        <v>-0.2449126167105578</v>
      </c>
    </row>
    <row r="64" spans="1:10" ht="12.75">
      <c r="A64" s="14" t="s">
        <v>107</v>
      </c>
      <c r="B64" s="333"/>
      <c r="C64" s="16"/>
      <c r="D64" s="64"/>
      <c r="E64" s="24">
        <v>4</v>
      </c>
      <c r="F64" s="47">
        <f>+'course enrollmnt, pg 10-12'!C65</f>
        <v>16</v>
      </c>
      <c r="G64" s="52">
        <f t="shared" si="8"/>
        <v>3</v>
      </c>
      <c r="H64" s="15">
        <f t="shared" si="9"/>
        <v>4</v>
      </c>
      <c r="I64" s="16">
        <f t="shared" si="10"/>
        <v>16</v>
      </c>
      <c r="J64" s="29">
        <f>(I64-H64)/H64</f>
        <v>3</v>
      </c>
    </row>
    <row r="65" spans="1:10" ht="12.75">
      <c r="A65" s="14" t="s">
        <v>63</v>
      </c>
      <c r="B65" s="333">
        <v>1576</v>
      </c>
      <c r="C65" s="16">
        <f>+'course enrollmnt, pg 10-12'!B66</f>
        <v>1512</v>
      </c>
      <c r="D65" s="64">
        <f t="shared" si="7"/>
        <v>-0.04060913705583756</v>
      </c>
      <c r="E65" s="24">
        <v>791</v>
      </c>
      <c r="F65" s="47">
        <f>+'course enrollmnt, pg 10-12'!C66</f>
        <v>916</v>
      </c>
      <c r="G65" s="52">
        <f t="shared" si="8"/>
        <v>0.15802781289506954</v>
      </c>
      <c r="H65" s="15">
        <f t="shared" si="9"/>
        <v>2367</v>
      </c>
      <c r="I65" s="16">
        <f t="shared" si="10"/>
        <v>2428</v>
      </c>
      <c r="J65" s="29">
        <f aca="true" t="shared" si="11" ref="J65:J71">(I65-H65)/H65</f>
        <v>0.02577101816645543</v>
      </c>
    </row>
    <row r="66" spans="1:10" ht="12.75">
      <c r="A66" s="14" t="s">
        <v>64</v>
      </c>
      <c r="B66" s="333">
        <v>687</v>
      </c>
      <c r="C66" s="16">
        <f>+'course enrollmnt, pg 10-12'!B67</f>
        <v>889</v>
      </c>
      <c r="D66" s="64">
        <f t="shared" si="7"/>
        <v>0.2940320232896652</v>
      </c>
      <c r="E66" s="24">
        <v>360</v>
      </c>
      <c r="F66" s="47">
        <f>+'course enrollmnt, pg 10-12'!C67</f>
        <v>384</v>
      </c>
      <c r="G66" s="52">
        <f t="shared" si="8"/>
        <v>0.06666666666666667</v>
      </c>
      <c r="H66" s="15">
        <f t="shared" si="9"/>
        <v>1047</v>
      </c>
      <c r="I66" s="16">
        <f t="shared" si="10"/>
        <v>1273</v>
      </c>
      <c r="J66" s="29">
        <f t="shared" si="11"/>
        <v>0.21585482330468003</v>
      </c>
    </row>
    <row r="67" spans="1:10" ht="12.75">
      <c r="A67" s="14" t="s">
        <v>65</v>
      </c>
      <c r="B67" s="333"/>
      <c r="C67" s="16"/>
      <c r="D67" s="64"/>
      <c r="E67" s="24">
        <v>219</v>
      </c>
      <c r="F67" s="47">
        <f>+'course enrollmnt, pg 10-12'!C68</f>
        <v>302</v>
      </c>
      <c r="G67" s="52">
        <f t="shared" si="8"/>
        <v>0.3789954337899543</v>
      </c>
      <c r="H67" s="15">
        <f t="shared" si="9"/>
        <v>219</v>
      </c>
      <c r="I67" s="16">
        <f t="shared" si="10"/>
        <v>302</v>
      </c>
      <c r="J67" s="29">
        <f t="shared" si="11"/>
        <v>0.3789954337899543</v>
      </c>
    </row>
    <row r="68" spans="1:10" ht="12.75">
      <c r="A68" s="14" t="s">
        <v>66</v>
      </c>
      <c r="B68" s="333">
        <v>2582</v>
      </c>
      <c r="C68" s="16">
        <f>+'course enrollmnt, pg 10-12'!B69</f>
        <v>2442</v>
      </c>
      <c r="D68" s="64">
        <f t="shared" si="7"/>
        <v>-0.054221533694810226</v>
      </c>
      <c r="E68" s="24">
        <v>195</v>
      </c>
      <c r="F68" s="47">
        <f>+'course enrollmnt, pg 10-12'!C69</f>
        <v>101</v>
      </c>
      <c r="G68" s="52">
        <f t="shared" si="8"/>
        <v>-0.48205128205128206</v>
      </c>
      <c r="H68" s="15">
        <f t="shared" si="9"/>
        <v>2777</v>
      </c>
      <c r="I68" s="16">
        <f t="shared" si="10"/>
        <v>2543</v>
      </c>
      <c r="J68" s="29">
        <f t="shared" si="11"/>
        <v>-0.08426359380626576</v>
      </c>
    </row>
    <row r="69" spans="1:10" ht="12.75">
      <c r="A69" s="14" t="s">
        <v>112</v>
      </c>
      <c r="B69" s="333"/>
      <c r="C69" s="16"/>
      <c r="D69" s="64"/>
      <c r="E69" s="24">
        <v>1172</v>
      </c>
      <c r="F69" s="47">
        <f>+'course enrollmnt, pg 10-12'!C70</f>
        <v>1236</v>
      </c>
      <c r="G69" s="52">
        <f t="shared" si="8"/>
        <v>0.05460750853242321</v>
      </c>
      <c r="H69" s="15">
        <f t="shared" si="9"/>
        <v>1172</v>
      </c>
      <c r="I69" s="16">
        <f t="shared" si="10"/>
        <v>1236</v>
      </c>
      <c r="J69" s="29">
        <f t="shared" si="11"/>
        <v>0.05460750853242321</v>
      </c>
    </row>
    <row r="70" spans="1:10" ht="12.75">
      <c r="A70" s="14" t="s">
        <v>67</v>
      </c>
      <c r="B70" s="333">
        <v>2308</v>
      </c>
      <c r="C70" s="16">
        <f>+'course enrollmnt, pg 10-12'!B71</f>
        <v>2286</v>
      </c>
      <c r="D70" s="64">
        <f t="shared" si="7"/>
        <v>-0.009532062391681109</v>
      </c>
      <c r="E70" s="24">
        <v>760</v>
      </c>
      <c r="F70" s="47">
        <f>+'course enrollmnt, pg 10-12'!C71</f>
        <v>735</v>
      </c>
      <c r="G70" s="52">
        <f t="shared" si="8"/>
        <v>-0.03289473684210526</v>
      </c>
      <c r="H70" s="15">
        <f t="shared" si="9"/>
        <v>3068</v>
      </c>
      <c r="I70" s="16">
        <f t="shared" si="10"/>
        <v>3021</v>
      </c>
      <c r="J70" s="29">
        <f t="shared" si="11"/>
        <v>-0.015319426336375489</v>
      </c>
    </row>
    <row r="71" spans="1:10" ht="12.75">
      <c r="A71" s="14" t="s">
        <v>68</v>
      </c>
      <c r="B71" s="333">
        <v>2088</v>
      </c>
      <c r="C71" s="16">
        <f>+'course enrollmnt, pg 10-12'!B72</f>
        <v>2121</v>
      </c>
      <c r="D71" s="64">
        <f t="shared" si="7"/>
        <v>0.015804597701149427</v>
      </c>
      <c r="E71" s="24">
        <v>1040</v>
      </c>
      <c r="F71" s="47">
        <f>+'course enrollmnt, pg 10-12'!C72</f>
        <v>1367</v>
      </c>
      <c r="G71" s="52">
        <f t="shared" si="8"/>
        <v>0.3144230769230769</v>
      </c>
      <c r="H71" s="15">
        <f t="shared" si="9"/>
        <v>3128</v>
      </c>
      <c r="I71" s="16">
        <f t="shared" si="10"/>
        <v>3488</v>
      </c>
      <c r="J71" s="29">
        <f t="shared" si="11"/>
        <v>0.11508951406649616</v>
      </c>
    </row>
    <row r="72" spans="1:10" ht="12.75">
      <c r="A72" s="14" t="s">
        <v>69</v>
      </c>
      <c r="B72" s="333">
        <v>1821</v>
      </c>
      <c r="C72" s="16">
        <f>+'course enrollmnt, pg 10-12'!B73</f>
        <v>2005</v>
      </c>
      <c r="D72" s="64">
        <f t="shared" si="7"/>
        <v>0.10104338275672707</v>
      </c>
      <c r="E72" s="24">
        <v>670</v>
      </c>
      <c r="F72" s="47">
        <f>+'course enrollmnt, pg 10-12'!C73</f>
        <v>595</v>
      </c>
      <c r="G72" s="52">
        <f>(F72-E72)/E72</f>
        <v>-0.11194029850746269</v>
      </c>
      <c r="H72" s="15">
        <f>SUM(B72+E72)</f>
        <v>2491</v>
      </c>
      <c r="I72" s="16">
        <f>SUM(C72+F72)</f>
        <v>2600</v>
      </c>
      <c r="J72" s="29">
        <f>(I72-H72)/H72</f>
        <v>0.04375752709755119</v>
      </c>
    </row>
    <row r="73" spans="1:10" ht="12.75">
      <c r="A73" s="14" t="s">
        <v>105</v>
      </c>
      <c r="B73" s="333"/>
      <c r="C73" s="16"/>
      <c r="D73" s="64"/>
      <c r="E73" s="24">
        <v>108</v>
      </c>
      <c r="F73" s="47">
        <f>+'course enrollmnt, pg 10-12'!C74</f>
        <v>90</v>
      </c>
      <c r="G73" s="52">
        <f t="shared" si="8"/>
        <v>-0.16666666666666666</v>
      </c>
      <c r="H73" s="15">
        <f t="shared" si="9"/>
        <v>108</v>
      </c>
      <c r="I73" s="16">
        <f t="shared" si="10"/>
        <v>90</v>
      </c>
      <c r="J73" s="29">
        <f>(I73-H73)/H73</f>
        <v>-0.16666666666666666</v>
      </c>
    </row>
    <row r="74" spans="1:10" ht="12.75">
      <c r="A74" s="23" t="s">
        <v>70</v>
      </c>
      <c r="B74" s="453">
        <f>SUM(B60:B73)</f>
        <v>16384</v>
      </c>
      <c r="C74" s="454">
        <f>SUM(C60:C73)</f>
        <v>15831</v>
      </c>
      <c r="D74" s="446">
        <f>(C74-B74)/B74</f>
        <v>-0.03375244140625</v>
      </c>
      <c r="E74" s="455">
        <f>SUM(E60:E73)</f>
        <v>8127</v>
      </c>
      <c r="F74" s="454">
        <f>SUM(F60:F73)</f>
        <v>8121</v>
      </c>
      <c r="G74" s="448">
        <f>(F74-E74)/E74</f>
        <v>-0.0007382798080472499</v>
      </c>
      <c r="H74" s="453">
        <f>SUM(H60:H73)</f>
        <v>24511</v>
      </c>
      <c r="I74" s="454">
        <f>SUM(I60:I73)</f>
        <v>23952</v>
      </c>
      <c r="J74" s="446">
        <f>(I74-H74)/H74</f>
        <v>-0.022806087062951327</v>
      </c>
    </row>
    <row r="75" spans="1:10" ht="12.75">
      <c r="A75" s="34" t="s">
        <v>71</v>
      </c>
      <c r="B75" s="35"/>
      <c r="C75" s="16"/>
      <c r="D75" s="17"/>
      <c r="E75" s="24"/>
      <c r="F75" s="16"/>
      <c r="G75" s="30"/>
      <c r="H75" s="15"/>
      <c r="I75" s="16"/>
      <c r="J75" s="33"/>
    </row>
    <row r="76" spans="1:10" ht="12.75">
      <c r="A76" s="67" t="str">
        <f>+'course enrollmnt, pg 10-12'!A77</f>
        <v>Adult Learning &amp; Development (ALD)</v>
      </c>
      <c r="B76" s="35"/>
      <c r="C76" s="16"/>
      <c r="D76" s="64"/>
      <c r="E76" s="24">
        <v>256</v>
      </c>
      <c r="F76" s="47">
        <f>+'course enrollmnt, pg 10-12'!C77</f>
        <v>410</v>
      </c>
      <c r="G76" s="52">
        <f aca="true" t="shared" si="12" ref="G76:G83">(F76-E76)/E76</f>
        <v>0.6015625</v>
      </c>
      <c r="H76" s="15">
        <f aca="true" t="shared" si="13" ref="H76:H93">SUM(B76+E76)</f>
        <v>256</v>
      </c>
      <c r="I76" s="16">
        <f aca="true" t="shared" si="14" ref="I76:I93">SUM(C76+F76)</f>
        <v>410</v>
      </c>
      <c r="J76" s="29">
        <f aca="true" t="shared" si="15" ref="J76:J85">(I76-H76)/H76</f>
        <v>0.6015625</v>
      </c>
    </row>
    <row r="77" spans="1:10" ht="12.75">
      <c r="A77" s="67" t="str">
        <f>+'course enrollmnt, pg 10-12'!A78</f>
        <v>Dance</v>
      </c>
      <c r="B77" s="335">
        <v>132</v>
      </c>
      <c r="C77" s="16">
        <f>+'course enrollmnt, pg 10-12'!B78</f>
        <v>121</v>
      </c>
      <c r="D77" s="64">
        <f aca="true" t="shared" si="16" ref="D77:D93">(C77-B77)/B77</f>
        <v>-0.08333333333333333</v>
      </c>
      <c r="E77" s="24">
        <v>8</v>
      </c>
      <c r="F77" s="47">
        <f>+'course enrollmnt, pg 10-12'!C78</f>
        <v>5</v>
      </c>
      <c r="G77" s="52">
        <f t="shared" si="12"/>
        <v>-0.375</v>
      </c>
      <c r="H77" s="15">
        <f t="shared" si="13"/>
        <v>140</v>
      </c>
      <c r="I77" s="16">
        <f t="shared" si="14"/>
        <v>126</v>
      </c>
      <c r="J77" s="29">
        <f t="shared" si="15"/>
        <v>-0.1</v>
      </c>
    </row>
    <row r="78" spans="1:10" ht="12.75">
      <c r="A78" s="67" t="str">
        <f>+'course enrollmnt, pg 10-12'!A79</f>
        <v>Early Childhood Education</v>
      </c>
      <c r="B78" s="335">
        <v>910</v>
      </c>
      <c r="C78" s="16">
        <f>+'course enrollmnt, pg 10-12'!B79</f>
        <v>1239</v>
      </c>
      <c r="D78" s="64">
        <f t="shared" si="16"/>
        <v>0.36153846153846153</v>
      </c>
      <c r="E78" s="24">
        <v>624</v>
      </c>
      <c r="F78" s="47">
        <f>+'course enrollmnt, pg 10-12'!C79</f>
        <v>794</v>
      </c>
      <c r="G78" s="52">
        <f t="shared" si="12"/>
        <v>0.2724358974358974</v>
      </c>
      <c r="H78" s="15">
        <f t="shared" si="13"/>
        <v>1534</v>
      </c>
      <c r="I78" s="16">
        <f t="shared" si="14"/>
        <v>2033</v>
      </c>
      <c r="J78" s="29">
        <f t="shared" si="15"/>
        <v>0.32529335071707954</v>
      </c>
    </row>
    <row r="79" spans="1:10" ht="12.75">
      <c r="A79" s="67" t="str">
        <f>+'course enrollmnt, pg 10-12'!A80</f>
        <v>Education Counseling</v>
      </c>
      <c r="B79" s="335"/>
      <c r="C79" s="16"/>
      <c r="D79" s="64"/>
      <c r="E79" s="24">
        <v>19</v>
      </c>
      <c r="F79" s="47">
        <f>+'course enrollmnt, pg 10-12'!C80</f>
        <v>4</v>
      </c>
      <c r="G79" s="52">
        <f t="shared" si="12"/>
        <v>-0.7894736842105263</v>
      </c>
      <c r="H79" s="15">
        <f t="shared" si="13"/>
        <v>19</v>
      </c>
      <c r="I79" s="16">
        <f t="shared" si="14"/>
        <v>4</v>
      </c>
      <c r="J79" s="29">
        <f t="shared" si="15"/>
        <v>-0.7894736842105263</v>
      </c>
    </row>
    <row r="80" spans="1:10" ht="12.75">
      <c r="A80" s="67" t="str">
        <f>+'course enrollmnt, pg 10-12'!A81</f>
        <v>Curriculum &amp; Instruction (Graduate: EDB, EGT, &amp; ETE)</v>
      </c>
      <c r="B80" s="335">
        <v>1966</v>
      </c>
      <c r="C80" s="16">
        <f>+'course enrollmnt, pg 10-12'!B81</f>
        <v>2042</v>
      </c>
      <c r="D80" s="64">
        <f t="shared" si="16"/>
        <v>0.038657171922685654</v>
      </c>
      <c r="E80" s="24">
        <v>2396</v>
      </c>
      <c r="F80" s="47">
        <f>+'course enrollmnt, pg 10-12'!C81</f>
        <v>2575</v>
      </c>
      <c r="G80" s="52">
        <f t="shared" si="12"/>
        <v>0.07470784641068448</v>
      </c>
      <c r="H80" s="15">
        <f t="shared" si="13"/>
        <v>4362</v>
      </c>
      <c r="I80" s="16">
        <f t="shared" si="14"/>
        <v>4617</v>
      </c>
      <c r="J80" s="29">
        <f t="shared" si="15"/>
        <v>0.05845942228335626</v>
      </c>
    </row>
    <row r="81" spans="1:10" ht="12.75">
      <c r="A81" s="67" t="str">
        <f>+'course enrollmnt, pg 10-12'!A82</f>
        <v>Education-SIP</v>
      </c>
      <c r="B81" s="335">
        <v>664</v>
      </c>
      <c r="C81" s="16">
        <f>+'course enrollmnt, pg 10-12'!B82</f>
        <v>770</v>
      </c>
      <c r="D81" s="64">
        <f t="shared" si="16"/>
        <v>0.15963855421686746</v>
      </c>
      <c r="E81" s="24">
        <v>514</v>
      </c>
      <c r="F81" s="47">
        <f>+'course enrollmnt, pg 10-12'!C82</f>
        <v>659</v>
      </c>
      <c r="G81" s="52">
        <f t="shared" si="12"/>
        <v>0.2821011673151751</v>
      </c>
      <c r="H81" s="15">
        <f t="shared" si="13"/>
        <v>1178</v>
      </c>
      <c r="I81" s="16">
        <f t="shared" si="14"/>
        <v>1429</v>
      </c>
      <c r="J81" s="29">
        <f t="shared" si="15"/>
        <v>0.21307300509337862</v>
      </c>
    </row>
    <row r="82" spans="1:10" s="1" customFormat="1" ht="12.75">
      <c r="A82" s="67" t="str">
        <f>+'course enrollmnt, pg 10-12'!A83</f>
        <v>Coun, Admin, Super, Adult (ADM &amp; EDE)</v>
      </c>
      <c r="B82" s="336"/>
      <c r="C82" s="16"/>
      <c r="D82" s="64"/>
      <c r="E82" s="32">
        <v>1965</v>
      </c>
      <c r="F82" s="47">
        <f>+'course enrollmnt, pg 10-12'!C83</f>
        <v>2008</v>
      </c>
      <c r="G82" s="52">
        <f t="shared" si="12"/>
        <v>0.02188295165394402</v>
      </c>
      <c r="H82" s="15">
        <f t="shared" si="13"/>
        <v>1965</v>
      </c>
      <c r="I82" s="16">
        <f t="shared" si="14"/>
        <v>2008</v>
      </c>
      <c r="J82" s="45">
        <f t="shared" si="15"/>
        <v>0.02188295165394402</v>
      </c>
    </row>
    <row r="83" spans="1:10" ht="12.75">
      <c r="A83" s="67" t="str">
        <f>+'course enrollmnt, pg 10-12'!A84</f>
        <v>Specialized Instructional/Teacher Education</v>
      </c>
      <c r="B83" s="335">
        <v>931</v>
      </c>
      <c r="C83" s="16">
        <f>+'course enrollmnt, pg 10-12'!B84</f>
        <v>1026</v>
      </c>
      <c r="D83" s="64">
        <f t="shared" si="16"/>
        <v>0.10204081632653061</v>
      </c>
      <c r="E83" s="24">
        <v>687</v>
      </c>
      <c r="F83" s="47">
        <f>+'course enrollmnt, pg 10-12'!C84</f>
        <v>975</v>
      </c>
      <c r="G83" s="52">
        <f t="shared" si="12"/>
        <v>0.4192139737991266</v>
      </c>
      <c r="H83" s="15">
        <f t="shared" si="13"/>
        <v>1618</v>
      </c>
      <c r="I83" s="16">
        <f t="shared" si="14"/>
        <v>2001</v>
      </c>
      <c r="J83" s="29">
        <f t="shared" si="15"/>
        <v>0.23671199011124847</v>
      </c>
    </row>
    <row r="84" spans="1:10" ht="12.75">
      <c r="A84" s="67" t="str">
        <f>+'course enrollmnt, pg 10-12'!A85</f>
        <v>Middle Childhood Education</v>
      </c>
      <c r="B84" s="335">
        <v>200</v>
      </c>
      <c r="C84" s="16">
        <f>+'course enrollmnt, pg 10-12'!B85</f>
        <v>300</v>
      </c>
      <c r="D84" s="64">
        <f t="shared" si="16"/>
        <v>0.5</v>
      </c>
      <c r="E84" s="24"/>
      <c r="F84" s="47"/>
      <c r="G84" s="52"/>
      <c r="H84" s="15">
        <f t="shared" si="13"/>
        <v>200</v>
      </c>
      <c r="I84" s="16">
        <f t="shared" si="14"/>
        <v>300</v>
      </c>
      <c r="J84" s="29">
        <f t="shared" si="15"/>
        <v>0.5</v>
      </c>
    </row>
    <row r="85" spans="1:10" ht="12.75">
      <c r="A85" s="113" t="s">
        <v>140</v>
      </c>
      <c r="B85" s="335">
        <v>168</v>
      </c>
      <c r="C85" s="16">
        <f>+'course enrollmnt, pg 10-12'!B86</f>
        <v>228</v>
      </c>
      <c r="D85" s="64">
        <f t="shared" si="16"/>
        <v>0.35714285714285715</v>
      </c>
      <c r="E85" s="24">
        <v>112</v>
      </c>
      <c r="F85" s="47">
        <f>+'course enrollmnt, pg 10-12'!C86</f>
        <v>184</v>
      </c>
      <c r="G85" s="52">
        <f aca="true" t="shared" si="17" ref="G85:G92">(F85-E85)/E85</f>
        <v>0.6428571428571429</v>
      </c>
      <c r="H85" s="15">
        <f t="shared" si="13"/>
        <v>280</v>
      </c>
      <c r="I85" s="16">
        <f t="shared" si="14"/>
        <v>412</v>
      </c>
      <c r="J85" s="29">
        <f t="shared" si="15"/>
        <v>0.4714285714285714</v>
      </c>
    </row>
    <row r="86" spans="1:10" ht="12.75">
      <c r="A86" s="67" t="str">
        <f>+'course enrollmnt, pg 10-12'!A87</f>
        <v>Education-Special Offering</v>
      </c>
      <c r="B86" s="335"/>
      <c r="C86" s="16"/>
      <c r="D86" s="64"/>
      <c r="E86" s="24">
        <v>133</v>
      </c>
      <c r="F86" s="47"/>
      <c r="G86" s="52">
        <f t="shared" si="17"/>
        <v>-1</v>
      </c>
      <c r="H86" s="15">
        <f t="shared" si="13"/>
        <v>133</v>
      </c>
      <c r="I86" s="16"/>
      <c r="J86" s="29">
        <f>(I86-H86)/H86</f>
        <v>-1</v>
      </c>
    </row>
    <row r="87" spans="1:10" ht="12.75">
      <c r="A87" s="67" t="str">
        <f>+'course enrollmnt, pg 10-12'!A88</f>
        <v>Doctoral Education</v>
      </c>
      <c r="B87" s="335"/>
      <c r="C87" s="16"/>
      <c r="D87" s="64"/>
      <c r="E87" s="24">
        <v>421</v>
      </c>
      <c r="F87" s="47">
        <f>+'course enrollmnt, pg 10-12'!C88</f>
        <v>385</v>
      </c>
      <c r="G87" s="52">
        <f t="shared" si="17"/>
        <v>-0.0855106888361045</v>
      </c>
      <c r="H87" s="15">
        <f t="shared" si="13"/>
        <v>421</v>
      </c>
      <c r="I87" s="16">
        <f t="shared" si="14"/>
        <v>385</v>
      </c>
      <c r="J87" s="29">
        <f aca="true" t="shared" si="18" ref="J87:J94">(I87-H87)/H87</f>
        <v>-0.0855106888361045</v>
      </c>
    </row>
    <row r="88" spans="1:10" ht="12.75">
      <c r="A88" s="67" t="str">
        <f>+'course enrollmnt, pg 10-12'!A89</f>
        <v>Special Education</v>
      </c>
      <c r="B88" s="335">
        <v>551</v>
      </c>
      <c r="C88" s="16">
        <f>+'course enrollmnt, pg 10-12'!B89</f>
        <v>582</v>
      </c>
      <c r="D88" s="64">
        <f t="shared" si="16"/>
        <v>0.056261343012704176</v>
      </c>
      <c r="E88" s="24">
        <v>938</v>
      </c>
      <c r="F88" s="47">
        <f>+'course enrollmnt, pg 10-12'!C89</f>
        <v>945</v>
      </c>
      <c r="G88" s="52">
        <f t="shared" si="17"/>
        <v>0.007462686567164179</v>
      </c>
      <c r="H88" s="15">
        <f t="shared" si="13"/>
        <v>1489</v>
      </c>
      <c r="I88" s="16">
        <f t="shared" si="14"/>
        <v>1527</v>
      </c>
      <c r="J88" s="29">
        <f t="shared" si="18"/>
        <v>0.02552048354600403</v>
      </c>
    </row>
    <row r="89" spans="1:10" ht="12.75">
      <c r="A89" s="67" t="str">
        <f>+'course enrollmnt, pg 10-12'!A90</f>
        <v>Specialized Study &amp; Field Experience</v>
      </c>
      <c r="B89" s="333">
        <v>1441</v>
      </c>
      <c r="C89" s="16">
        <f>+'course enrollmnt, pg 10-12'!B90</f>
        <v>1244</v>
      </c>
      <c r="D89" s="64">
        <f t="shared" si="16"/>
        <v>-0.13671061762664816</v>
      </c>
      <c r="E89" s="24">
        <v>319</v>
      </c>
      <c r="F89" s="47">
        <f>+'course enrollmnt, pg 10-12'!C90</f>
        <v>294</v>
      </c>
      <c r="G89" s="52">
        <f t="shared" si="17"/>
        <v>-0.07836990595611286</v>
      </c>
      <c r="H89" s="15">
        <f t="shared" si="13"/>
        <v>1760</v>
      </c>
      <c r="I89" s="16">
        <f t="shared" si="14"/>
        <v>1538</v>
      </c>
      <c r="J89" s="29">
        <f t="shared" si="18"/>
        <v>-0.12613636363636363</v>
      </c>
    </row>
    <row r="90" spans="1:10" ht="12.75">
      <c r="A90" s="67" t="str">
        <f>+'course enrollmnt, pg 10-12'!A91</f>
        <v>Health Education</v>
      </c>
      <c r="B90" s="335">
        <v>260</v>
      </c>
      <c r="C90" s="16">
        <f>+'course enrollmnt, pg 10-12'!B91</f>
        <v>242</v>
      </c>
      <c r="D90" s="64">
        <f t="shared" si="16"/>
        <v>-0.06923076923076923</v>
      </c>
      <c r="E90" s="24">
        <v>240</v>
      </c>
      <c r="F90" s="47">
        <f>+'course enrollmnt, pg 10-12'!C91</f>
        <v>296</v>
      </c>
      <c r="G90" s="52">
        <f t="shared" si="17"/>
        <v>0.23333333333333334</v>
      </c>
      <c r="H90" s="15">
        <f t="shared" si="13"/>
        <v>500</v>
      </c>
      <c r="I90" s="16">
        <f t="shared" si="14"/>
        <v>538</v>
      </c>
      <c r="J90" s="29">
        <f t="shared" si="18"/>
        <v>0.076</v>
      </c>
    </row>
    <row r="91" spans="1:10" ht="12.75">
      <c r="A91" s="67" t="str">
        <f>+'course enrollmnt, pg 10-12'!A92</f>
        <v>HPER-Core Curriculum</v>
      </c>
      <c r="B91" s="335">
        <v>75</v>
      </c>
      <c r="C91" s="16">
        <f>+'course enrollmnt, pg 10-12'!B92</f>
        <v>99</v>
      </c>
      <c r="D91" s="64">
        <f t="shared" si="16"/>
        <v>0.32</v>
      </c>
      <c r="E91" s="24">
        <v>117</v>
      </c>
      <c r="F91" s="47">
        <f>+'course enrollmnt, pg 10-12'!C92</f>
        <v>95</v>
      </c>
      <c r="G91" s="52">
        <f t="shared" si="17"/>
        <v>-0.18803418803418803</v>
      </c>
      <c r="H91" s="15">
        <f t="shared" si="13"/>
        <v>192</v>
      </c>
      <c r="I91" s="16">
        <f t="shared" si="14"/>
        <v>194</v>
      </c>
      <c r="J91" s="29">
        <f t="shared" si="18"/>
        <v>0.010416666666666666</v>
      </c>
    </row>
    <row r="92" spans="1:10" ht="12.75">
      <c r="A92" s="67" t="str">
        <f>+'course enrollmnt, pg 10-12'!A93</f>
        <v>Physical Education-Professional</v>
      </c>
      <c r="B92" s="335">
        <v>695</v>
      </c>
      <c r="C92" s="16">
        <f>+'course enrollmnt, pg 10-12'!B93</f>
        <v>873</v>
      </c>
      <c r="D92" s="64">
        <f t="shared" si="16"/>
        <v>0.25611510791366904</v>
      </c>
      <c r="E92" s="24">
        <v>290</v>
      </c>
      <c r="F92" s="47">
        <f>+'course enrollmnt, pg 10-12'!C93</f>
        <v>303</v>
      </c>
      <c r="G92" s="52">
        <f t="shared" si="17"/>
        <v>0.04482758620689655</v>
      </c>
      <c r="H92" s="15">
        <f t="shared" si="13"/>
        <v>985</v>
      </c>
      <c r="I92" s="16">
        <f t="shared" si="14"/>
        <v>1176</v>
      </c>
      <c r="J92" s="29">
        <f t="shared" si="18"/>
        <v>0.19390862944162437</v>
      </c>
    </row>
    <row r="93" spans="1:10" ht="12.75">
      <c r="A93" s="67" t="str">
        <f>+'course enrollmnt, pg 10-12'!A94</f>
        <v>Physical Education-Service</v>
      </c>
      <c r="B93" s="335">
        <v>409</v>
      </c>
      <c r="C93" s="16">
        <f>+'course enrollmnt, pg 10-12'!B94</f>
        <v>366</v>
      </c>
      <c r="D93" s="64">
        <f t="shared" si="16"/>
        <v>-0.10513447432762836</v>
      </c>
      <c r="E93" s="24"/>
      <c r="F93" s="47"/>
      <c r="G93" s="52"/>
      <c r="H93" s="15">
        <f t="shared" si="13"/>
        <v>409</v>
      </c>
      <c r="I93" s="16">
        <f t="shared" si="14"/>
        <v>366</v>
      </c>
      <c r="J93" s="29">
        <f t="shared" si="18"/>
        <v>-0.10513447432762836</v>
      </c>
    </row>
    <row r="94" spans="1:10" ht="12.75">
      <c r="A94" s="23" t="s">
        <v>85</v>
      </c>
      <c r="B94" s="453">
        <f>SUM(B76:B93)</f>
        <v>8402</v>
      </c>
      <c r="C94" s="454">
        <f>SUM(C76:C93)</f>
        <v>9132</v>
      </c>
      <c r="D94" s="446">
        <f>(C94-B94)/B94</f>
        <v>0.08688407522018567</v>
      </c>
      <c r="E94" s="455">
        <f>SUM(E76:E93)</f>
        <v>9039</v>
      </c>
      <c r="F94" s="454">
        <f>SUM(F76:F93)</f>
        <v>9932</v>
      </c>
      <c r="G94" s="456">
        <f>(F94-E94)/E94</f>
        <v>0.09879411439318508</v>
      </c>
      <c r="H94" s="453">
        <f>SUM(H76:H93)</f>
        <v>17441</v>
      </c>
      <c r="I94" s="454">
        <f>SUM(I76:I93)</f>
        <v>19064</v>
      </c>
      <c r="J94" s="446">
        <f t="shared" si="18"/>
        <v>0.0930565907918124</v>
      </c>
    </row>
    <row r="95" spans="1:10" ht="12.75">
      <c r="A95" s="36" t="s">
        <v>86</v>
      </c>
      <c r="B95" s="37"/>
      <c r="C95" s="20"/>
      <c r="D95" s="22"/>
      <c r="E95" s="21"/>
      <c r="F95" s="20"/>
      <c r="G95" s="27"/>
      <c r="H95" s="19"/>
      <c r="I95" s="20"/>
      <c r="J95" s="38"/>
    </row>
    <row r="96" spans="1:10" ht="12.75">
      <c r="A96" s="14" t="s">
        <v>87</v>
      </c>
      <c r="B96" s="15">
        <v>238</v>
      </c>
      <c r="C96" s="47">
        <f>+'course enrollmnt, pg 10-12'!B97</f>
        <v>193</v>
      </c>
      <c r="D96" s="64">
        <f aca="true" t="shared" si="19" ref="D96:D106">(C96-B96)/B96</f>
        <v>-0.18907563025210083</v>
      </c>
      <c r="E96" s="24">
        <v>333</v>
      </c>
      <c r="F96" s="47">
        <f>+'course enrollmnt, pg 10-12'!C97</f>
        <v>580</v>
      </c>
      <c r="G96" s="52">
        <f aca="true" t="shared" si="20" ref="G96:G105">(F96-E96)/E96</f>
        <v>0.7417417417417418</v>
      </c>
      <c r="H96" s="15">
        <f aca="true" t="shared" si="21" ref="H96:H106">SUM(B96+E96)</f>
        <v>571</v>
      </c>
      <c r="I96" s="16">
        <f>SUM(C96+F96)</f>
        <v>773</v>
      </c>
      <c r="J96" s="64">
        <f aca="true" t="shared" si="22" ref="J96:J107">(I96-H96)/H96</f>
        <v>0.35376532399299476</v>
      </c>
    </row>
    <row r="97" spans="1:10" ht="12.75">
      <c r="A97" s="14" t="s">
        <v>88</v>
      </c>
      <c r="B97" s="15">
        <v>597</v>
      </c>
      <c r="C97" s="47">
        <f>+'course enrollmnt, pg 10-12'!B98</f>
        <v>467</v>
      </c>
      <c r="D97" s="64">
        <f t="shared" si="19"/>
        <v>-0.21775544388609716</v>
      </c>
      <c r="E97" s="24">
        <v>224</v>
      </c>
      <c r="F97" s="47">
        <f>+'course enrollmnt, pg 10-12'!C98</f>
        <v>262</v>
      </c>
      <c r="G97" s="52">
        <f t="shared" si="20"/>
        <v>0.16964285714285715</v>
      </c>
      <c r="H97" s="15">
        <f t="shared" si="21"/>
        <v>821</v>
      </c>
      <c r="I97" s="16">
        <f>SUM(C97+F97)</f>
        <v>729</v>
      </c>
      <c r="J97" s="64">
        <f t="shared" si="22"/>
        <v>-0.1120584652862363</v>
      </c>
    </row>
    <row r="98" spans="1:10" ht="12.75">
      <c r="A98" s="14" t="s">
        <v>123</v>
      </c>
      <c r="B98" s="15">
        <v>1297</v>
      </c>
      <c r="C98" s="47">
        <f>+'course enrollmnt, pg 10-12'!B99</f>
        <v>1279</v>
      </c>
      <c r="D98" s="64">
        <f t="shared" si="19"/>
        <v>-0.013878180416345412</v>
      </c>
      <c r="E98" s="24">
        <v>443</v>
      </c>
      <c r="F98" s="47">
        <f>+'course enrollmnt, pg 10-12'!C99</f>
        <v>750</v>
      </c>
      <c r="G98" s="52">
        <f t="shared" si="20"/>
        <v>0.6930022573363431</v>
      </c>
      <c r="H98" s="15">
        <f t="shared" si="21"/>
        <v>1740</v>
      </c>
      <c r="I98" s="16">
        <f aca="true" t="shared" si="23" ref="I98:I106">SUM(C98+F98)</f>
        <v>2029</v>
      </c>
      <c r="J98" s="64">
        <f t="shared" si="22"/>
        <v>0.1660919540229885</v>
      </c>
    </row>
    <row r="99" spans="1:10" ht="12.75">
      <c r="A99" s="105" t="s">
        <v>124</v>
      </c>
      <c r="B99" s="15">
        <v>127</v>
      </c>
      <c r="C99" s="47">
        <f>+'course enrollmnt, pg 10-12'!B100</f>
        <v>148</v>
      </c>
      <c r="D99" s="64">
        <f t="shared" si="19"/>
        <v>0.16535433070866143</v>
      </c>
      <c r="E99" s="24"/>
      <c r="F99" s="47"/>
      <c r="G99" s="52"/>
      <c r="H99" s="15">
        <f t="shared" si="21"/>
        <v>127</v>
      </c>
      <c r="I99" s="16">
        <f t="shared" si="23"/>
        <v>148</v>
      </c>
      <c r="J99" s="64">
        <f t="shared" si="22"/>
        <v>0.16535433070866143</v>
      </c>
    </row>
    <row r="100" spans="1:10" ht="12.75">
      <c r="A100" s="14" t="s">
        <v>89</v>
      </c>
      <c r="B100" s="15">
        <v>1975</v>
      </c>
      <c r="C100" s="47">
        <f>+'course enrollmnt, pg 10-12'!B101</f>
        <v>1513</v>
      </c>
      <c r="D100" s="64">
        <f t="shared" si="19"/>
        <v>-0.23392405063291138</v>
      </c>
      <c r="E100" s="24">
        <v>80</v>
      </c>
      <c r="F100" s="47">
        <f>+'course enrollmnt, pg 10-12'!C101</f>
        <v>60</v>
      </c>
      <c r="G100" s="52">
        <f t="shared" si="20"/>
        <v>-0.25</v>
      </c>
      <c r="H100" s="15">
        <f t="shared" si="21"/>
        <v>2055</v>
      </c>
      <c r="I100" s="16">
        <f t="shared" si="23"/>
        <v>1573</v>
      </c>
      <c r="J100" s="64">
        <f t="shared" si="22"/>
        <v>-0.23454987834549879</v>
      </c>
    </row>
    <row r="101" spans="1:10" ht="12.75">
      <c r="A101" s="14" t="s">
        <v>125</v>
      </c>
      <c r="B101" s="15">
        <v>51</v>
      </c>
      <c r="C101" s="47">
        <f>+'course enrollmnt, pg 10-12'!B102</f>
        <v>95</v>
      </c>
      <c r="D101" s="64">
        <f t="shared" si="19"/>
        <v>0.8627450980392157</v>
      </c>
      <c r="E101" s="24"/>
      <c r="F101" s="47"/>
      <c r="G101" s="52"/>
      <c r="H101" s="15">
        <f t="shared" si="21"/>
        <v>51</v>
      </c>
      <c r="I101" s="16">
        <f t="shared" si="23"/>
        <v>95</v>
      </c>
      <c r="J101" s="64">
        <f t="shared" si="22"/>
        <v>0.8627450980392157</v>
      </c>
    </row>
    <row r="102" spans="1:10" ht="12.75">
      <c r="A102" s="14" t="s">
        <v>126</v>
      </c>
      <c r="B102" s="15">
        <v>343</v>
      </c>
      <c r="C102" s="47">
        <f>+'course enrollmnt, pg 10-12'!B103</f>
        <v>354</v>
      </c>
      <c r="D102" s="64">
        <f t="shared" si="19"/>
        <v>0.03206997084548105</v>
      </c>
      <c r="E102" s="24">
        <v>351</v>
      </c>
      <c r="F102" s="47">
        <f>+'course enrollmnt, pg 10-12'!C103</f>
        <v>347</v>
      </c>
      <c r="G102" s="52">
        <f t="shared" si="20"/>
        <v>-0.011396011396011397</v>
      </c>
      <c r="H102" s="15">
        <f t="shared" si="21"/>
        <v>694</v>
      </c>
      <c r="I102" s="16">
        <f t="shared" si="23"/>
        <v>701</v>
      </c>
      <c r="J102" s="64">
        <f t="shared" si="22"/>
        <v>0.010086455331412104</v>
      </c>
    </row>
    <row r="103" spans="1:10" ht="12.75">
      <c r="A103" s="14" t="s">
        <v>90</v>
      </c>
      <c r="B103" s="15">
        <v>857</v>
      </c>
      <c r="C103" s="47">
        <f>+'course enrollmnt, pg 10-12'!B104</f>
        <v>698</v>
      </c>
      <c r="D103" s="64">
        <f t="shared" si="19"/>
        <v>-0.1855309218203034</v>
      </c>
      <c r="E103" s="24">
        <v>202</v>
      </c>
      <c r="F103" s="47">
        <f>+'course enrollmnt, pg 10-12'!C104</f>
        <v>439</v>
      </c>
      <c r="G103" s="52">
        <f t="shared" si="20"/>
        <v>1.1732673267326732</v>
      </c>
      <c r="H103" s="15">
        <f t="shared" si="21"/>
        <v>1059</v>
      </c>
      <c r="I103" s="16">
        <f t="shared" si="23"/>
        <v>1137</v>
      </c>
      <c r="J103" s="64">
        <f t="shared" si="22"/>
        <v>0.07365439093484419</v>
      </c>
    </row>
    <row r="104" spans="1:10" ht="12.75">
      <c r="A104" s="14" t="s">
        <v>129</v>
      </c>
      <c r="B104" s="15">
        <v>224</v>
      </c>
      <c r="C104" s="47">
        <f>+'course enrollmnt, pg 10-12'!B105</f>
        <v>196</v>
      </c>
      <c r="D104" s="64">
        <f t="shared" si="19"/>
        <v>-0.125</v>
      </c>
      <c r="E104" s="24"/>
      <c r="F104" s="47"/>
      <c r="G104" s="52"/>
      <c r="H104" s="15">
        <f t="shared" si="21"/>
        <v>224</v>
      </c>
      <c r="I104" s="16">
        <f t="shared" si="23"/>
        <v>196</v>
      </c>
      <c r="J104" s="64">
        <f t="shared" si="22"/>
        <v>-0.125</v>
      </c>
    </row>
    <row r="105" spans="1:10" ht="12.75">
      <c r="A105" s="189" t="s">
        <v>91</v>
      </c>
      <c r="B105" s="190"/>
      <c r="C105" s="47"/>
      <c r="D105" s="191"/>
      <c r="E105" s="192">
        <v>5</v>
      </c>
      <c r="F105" s="47">
        <f>+'course enrollmnt, pg 10-12'!C106</f>
        <v>35</v>
      </c>
      <c r="G105" s="52">
        <f t="shared" si="20"/>
        <v>6</v>
      </c>
      <c r="H105" s="15">
        <f t="shared" si="21"/>
        <v>5</v>
      </c>
      <c r="I105" s="16">
        <f t="shared" si="23"/>
        <v>35</v>
      </c>
      <c r="J105" s="64">
        <f t="shared" si="22"/>
        <v>6</v>
      </c>
    </row>
    <row r="106" spans="1:10" ht="12.75">
      <c r="A106" s="189" t="s">
        <v>117</v>
      </c>
      <c r="B106" s="190">
        <v>64</v>
      </c>
      <c r="C106" s="47">
        <f>+'course enrollmnt, pg 10-12'!B107</f>
        <v>64</v>
      </c>
      <c r="D106" s="64">
        <f t="shared" si="19"/>
        <v>0</v>
      </c>
      <c r="E106" s="192"/>
      <c r="F106" s="47"/>
      <c r="G106" s="52"/>
      <c r="H106" s="15">
        <f t="shared" si="21"/>
        <v>64</v>
      </c>
      <c r="I106" s="16">
        <f t="shared" si="23"/>
        <v>64</v>
      </c>
      <c r="J106" s="64">
        <f t="shared" si="22"/>
        <v>0</v>
      </c>
    </row>
    <row r="107" spans="1:10" ht="13.5" customHeight="1">
      <c r="A107" s="23" t="s">
        <v>92</v>
      </c>
      <c r="B107" s="444">
        <f>SUM(B96:B106)</f>
        <v>5773</v>
      </c>
      <c r="C107" s="445">
        <f>SUM(C96:C106)</f>
        <v>5007</v>
      </c>
      <c r="D107" s="446">
        <f>(C107-B107)/B107</f>
        <v>-0.13268664472544603</v>
      </c>
      <c r="E107" s="447">
        <f>SUM(E96:E106)</f>
        <v>1638</v>
      </c>
      <c r="F107" s="445">
        <f>SUM(F96:F106)</f>
        <v>2473</v>
      </c>
      <c r="G107" s="456">
        <f>(F107-E107)/E107</f>
        <v>0.5097680097680097</v>
      </c>
      <c r="H107" s="444">
        <f>SUM(H96:H106)</f>
        <v>7411</v>
      </c>
      <c r="I107" s="445">
        <f>SUM(I96:I106)</f>
        <v>7480</v>
      </c>
      <c r="J107" s="446">
        <f t="shared" si="22"/>
        <v>0.009310484415058697</v>
      </c>
    </row>
    <row r="108" spans="1:10" ht="12.75">
      <c r="A108" s="213" t="s">
        <v>93</v>
      </c>
      <c r="B108" s="457"/>
      <c r="C108" s="445"/>
      <c r="D108" s="458"/>
      <c r="E108" s="447">
        <v>10460</v>
      </c>
      <c r="F108" s="445">
        <f>+'course enrollmnt, pg 10-12'!C109</f>
        <v>10907</v>
      </c>
      <c r="G108" s="456">
        <f>(F108-E108)/E108</f>
        <v>0.04273422562141491</v>
      </c>
      <c r="H108" s="449">
        <f>SUM(B108+E108)</f>
        <v>10460</v>
      </c>
      <c r="I108" s="450">
        <f>SUM(C108+F108)</f>
        <v>10907</v>
      </c>
      <c r="J108" s="446">
        <f>(I108-H108)/H108</f>
        <v>0.04273422562141491</v>
      </c>
    </row>
    <row r="109" spans="1:10" ht="12.75">
      <c r="A109" s="229" t="s">
        <v>11</v>
      </c>
      <c r="B109" s="230"/>
      <c r="C109" s="231"/>
      <c r="D109" s="232"/>
      <c r="E109" s="192"/>
      <c r="F109" s="231"/>
      <c r="G109" s="233"/>
      <c r="H109" s="190"/>
      <c r="I109" s="231"/>
      <c r="J109" s="234"/>
    </row>
    <row r="110" spans="1:10" s="228" customFormat="1" ht="12.75">
      <c r="A110" s="241" t="s">
        <v>20</v>
      </c>
      <c r="B110" s="331">
        <v>253</v>
      </c>
      <c r="C110" s="334">
        <f>+'course enrollmnt, pg 10-12'!B111</f>
        <v>224</v>
      </c>
      <c r="D110" s="52">
        <f>(C110-B110)/B110</f>
        <v>-0.11462450592885376</v>
      </c>
      <c r="E110" s="239"/>
      <c r="F110" s="237"/>
      <c r="G110" s="240"/>
      <c r="H110" s="238">
        <f>B110+E110</f>
        <v>253</v>
      </c>
      <c r="I110" s="237">
        <f>C110+F110</f>
        <v>224</v>
      </c>
      <c r="J110" s="64">
        <f>(I110-H110)/H110</f>
        <v>-0.11462450592885376</v>
      </c>
    </row>
    <row r="111" spans="1:10" ht="12.75">
      <c r="A111" s="235" t="s">
        <v>94</v>
      </c>
      <c r="B111" s="332">
        <v>720</v>
      </c>
      <c r="C111" s="334">
        <f>+'course enrollmnt, pg 10-12'!B112</f>
        <v>720</v>
      </c>
      <c r="D111" s="236">
        <f>(C111-B111)/B111</f>
        <v>0</v>
      </c>
      <c r="E111" s="21"/>
      <c r="F111" s="20"/>
      <c r="G111" s="27"/>
      <c r="H111" s="19">
        <f aca="true" t="shared" si="24" ref="H111:I113">SUM(B111+E111)</f>
        <v>720</v>
      </c>
      <c r="I111" s="237">
        <f>C111+F111</f>
        <v>720</v>
      </c>
      <c r="J111" s="236">
        <f>(I111-H111)/H111</f>
        <v>0</v>
      </c>
    </row>
    <row r="112" spans="1:10" ht="12.75">
      <c r="A112" s="14" t="s">
        <v>37</v>
      </c>
      <c r="B112" s="333">
        <v>1855</v>
      </c>
      <c r="C112" s="334">
        <f>+'course enrollmnt, pg 10-12'!B113</f>
        <v>1789</v>
      </c>
      <c r="D112" s="64">
        <f>(C112-B112)/B112</f>
        <v>-0.03557951482479784</v>
      </c>
      <c r="E112" s="24"/>
      <c r="F112" s="16"/>
      <c r="G112" s="30"/>
      <c r="H112" s="15">
        <f t="shared" si="24"/>
        <v>1855</v>
      </c>
      <c r="I112" s="16">
        <f t="shared" si="24"/>
        <v>1789</v>
      </c>
      <c r="J112" s="64">
        <f>(I112-H112)/H112</f>
        <v>-0.03557951482479784</v>
      </c>
    </row>
    <row r="113" spans="1:10" ht="12.75">
      <c r="A113" s="14" t="s">
        <v>45</v>
      </c>
      <c r="B113" s="333">
        <v>2356</v>
      </c>
      <c r="C113" s="334">
        <f>+'course enrollmnt, pg 10-12'!B114</f>
        <v>2364</v>
      </c>
      <c r="D113" s="64">
        <f>(C113-B113)/B113</f>
        <v>0.003395585738539898</v>
      </c>
      <c r="E113" s="24"/>
      <c r="F113" s="16"/>
      <c r="G113" s="30"/>
      <c r="H113" s="15">
        <f t="shared" si="24"/>
        <v>2356</v>
      </c>
      <c r="I113" s="16">
        <f t="shared" si="24"/>
        <v>2364</v>
      </c>
      <c r="J113" s="64">
        <f>(I113-H113)/H113</f>
        <v>0.003395585738539898</v>
      </c>
    </row>
    <row r="114" spans="1:10" ht="12.75">
      <c r="A114" s="23" t="s">
        <v>95</v>
      </c>
      <c r="B114" s="453">
        <f>SUM(B110:B113)</f>
        <v>5184</v>
      </c>
      <c r="C114" s="445">
        <f>SUM(C110:C113)</f>
        <v>5097</v>
      </c>
      <c r="D114" s="446">
        <f>(C114-B114)/B114</f>
        <v>-0.01678240740740741</v>
      </c>
      <c r="E114" s="447"/>
      <c r="F114" s="445"/>
      <c r="G114" s="459"/>
      <c r="H114" s="444">
        <f>SUM(H110:H113)</f>
        <v>5184</v>
      </c>
      <c r="I114" s="445">
        <f>SUM(I110:I113)</f>
        <v>5097</v>
      </c>
      <c r="J114" s="446">
        <f>(I114-H114)/H114</f>
        <v>-0.01678240740740741</v>
      </c>
    </row>
    <row r="115" spans="1:10" ht="12.75">
      <c r="A115" s="34" t="s">
        <v>96</v>
      </c>
      <c r="B115" s="35"/>
      <c r="C115" s="16"/>
      <c r="D115" s="17"/>
      <c r="E115" s="24"/>
      <c r="F115" s="16"/>
      <c r="G115" s="30"/>
      <c r="H115" s="15"/>
      <c r="I115" s="16"/>
      <c r="J115" s="33"/>
    </row>
    <row r="116" spans="1:10" ht="12.75">
      <c r="A116" s="320" t="s">
        <v>97</v>
      </c>
      <c r="B116" s="15">
        <v>108</v>
      </c>
      <c r="C116" s="47">
        <f>+'course enrollmnt, pg 10-12'!B117</f>
        <v>92</v>
      </c>
      <c r="D116" s="64">
        <f>(C116-B116)/B116</f>
        <v>-0.14814814814814814</v>
      </c>
      <c r="E116" s="24">
        <v>36</v>
      </c>
      <c r="F116" s="16"/>
      <c r="G116" s="52">
        <f>(F116-E116)/E116</f>
        <v>-1</v>
      </c>
      <c r="H116" s="15">
        <f aca="true" t="shared" si="25" ref="H116:I121">SUM(B116+E116)</f>
        <v>144</v>
      </c>
      <c r="I116" s="16">
        <f t="shared" si="25"/>
        <v>92</v>
      </c>
      <c r="J116" s="29">
        <f aca="true" t="shared" si="26" ref="J116:J126">(I116-H116)/H116</f>
        <v>-0.3611111111111111</v>
      </c>
    </row>
    <row r="117" spans="1:10" ht="12.75">
      <c r="A117" s="320" t="s">
        <v>98</v>
      </c>
      <c r="B117" s="15"/>
      <c r="C117" s="47"/>
      <c r="D117" s="64"/>
      <c r="E117" s="24">
        <v>1218</v>
      </c>
      <c r="F117" s="16">
        <f>+'course enrollmnt, pg 10-12'!C118</f>
        <v>1452</v>
      </c>
      <c r="G117" s="52">
        <f>(F117-E117)/E117</f>
        <v>0.1921182266009852</v>
      </c>
      <c r="H117" s="15">
        <f t="shared" si="25"/>
        <v>1218</v>
      </c>
      <c r="I117" s="16">
        <f t="shared" si="25"/>
        <v>1452</v>
      </c>
      <c r="J117" s="29">
        <f t="shared" si="26"/>
        <v>0.1921182266009852</v>
      </c>
    </row>
    <row r="118" spans="1:10" ht="12.75">
      <c r="A118" s="320" t="s">
        <v>99</v>
      </c>
      <c r="B118" s="15"/>
      <c r="C118" s="47"/>
      <c r="D118" s="64"/>
      <c r="E118" s="24">
        <v>472</v>
      </c>
      <c r="F118" s="16">
        <f>+'course enrollmnt, pg 10-12'!C119</f>
        <v>440</v>
      </c>
      <c r="G118" s="52">
        <f>(F118-E118)/E118</f>
        <v>-0.06779661016949153</v>
      </c>
      <c r="H118" s="15">
        <f t="shared" si="25"/>
        <v>472</v>
      </c>
      <c r="I118" s="16">
        <f t="shared" si="25"/>
        <v>440</v>
      </c>
      <c r="J118" s="29">
        <f t="shared" si="26"/>
        <v>-0.06779661016949153</v>
      </c>
    </row>
    <row r="119" spans="1:10" ht="12.75">
      <c r="A119" s="321" t="s">
        <v>151</v>
      </c>
      <c r="B119" s="15">
        <v>16</v>
      </c>
      <c r="C119" s="47">
        <f>+'course enrollmnt, pg 10-12'!B120</f>
        <v>96</v>
      </c>
      <c r="D119" s="64">
        <f>(C119-B119)/B119</f>
        <v>5</v>
      </c>
      <c r="E119" s="24"/>
      <c r="F119" s="16"/>
      <c r="G119" s="52"/>
      <c r="H119" s="15">
        <f t="shared" si="25"/>
        <v>16</v>
      </c>
      <c r="I119" s="16">
        <f t="shared" si="25"/>
        <v>96</v>
      </c>
      <c r="J119" s="29">
        <f t="shared" si="26"/>
        <v>5</v>
      </c>
    </row>
    <row r="120" spans="1:10" ht="12.75">
      <c r="A120" s="321" t="s">
        <v>152</v>
      </c>
      <c r="B120" s="15">
        <v>48</v>
      </c>
      <c r="C120" s="47">
        <f>+'course enrollmnt, pg 10-12'!B121</f>
        <v>140</v>
      </c>
      <c r="D120" s="64">
        <f>(C120-B120)/B120</f>
        <v>1.9166666666666667</v>
      </c>
      <c r="E120" s="24"/>
      <c r="F120" s="16"/>
      <c r="G120" s="52"/>
      <c r="H120" s="15">
        <f t="shared" si="25"/>
        <v>48</v>
      </c>
      <c r="I120" s="16">
        <f t="shared" si="25"/>
        <v>140</v>
      </c>
      <c r="J120" s="29">
        <f t="shared" si="26"/>
        <v>1.9166666666666667</v>
      </c>
    </row>
    <row r="121" spans="1:10" ht="12.75">
      <c r="A121" s="320" t="s">
        <v>100</v>
      </c>
      <c r="B121" s="15">
        <v>4192</v>
      </c>
      <c r="C121" s="47">
        <f>+'course enrollmnt, pg 10-12'!B122</f>
        <v>4290</v>
      </c>
      <c r="D121" s="64">
        <f>(C121-B121)/B121</f>
        <v>0.023377862595419848</v>
      </c>
      <c r="E121" s="24">
        <v>901</v>
      </c>
      <c r="F121" s="16">
        <f>+'course enrollmnt, pg 10-12'!C122</f>
        <v>895</v>
      </c>
      <c r="G121" s="52">
        <f>(F121-E121)/E121</f>
        <v>-0.006659267480577136</v>
      </c>
      <c r="H121" s="15">
        <f t="shared" si="25"/>
        <v>5093</v>
      </c>
      <c r="I121" s="16">
        <f t="shared" si="25"/>
        <v>5185</v>
      </c>
      <c r="J121" s="29">
        <f t="shared" si="26"/>
        <v>0.01806400942470057</v>
      </c>
    </row>
    <row r="122" spans="1:10" ht="12.75">
      <c r="A122" s="23" t="s">
        <v>101</v>
      </c>
      <c r="B122" s="453">
        <f>SUM(B116:B121)</f>
        <v>4364</v>
      </c>
      <c r="C122" s="445">
        <f>SUM(C116:C121)</f>
        <v>4618</v>
      </c>
      <c r="D122" s="446">
        <f>(C122-B122)/B122</f>
        <v>0.05820348304307974</v>
      </c>
      <c r="E122" s="447">
        <f>SUM(E116:E121)</f>
        <v>2627</v>
      </c>
      <c r="F122" s="445">
        <f>SUM(F116:F121)</f>
        <v>2787</v>
      </c>
      <c r="G122" s="456">
        <f>(F122-E122)/E122</f>
        <v>0.06090597639893414</v>
      </c>
      <c r="H122" s="444">
        <f>SUM(H116:H121)</f>
        <v>6991</v>
      </c>
      <c r="I122" s="445">
        <f>SUM(I116:I121)</f>
        <v>7405</v>
      </c>
      <c r="J122" s="446">
        <f t="shared" si="26"/>
        <v>0.05921899585180947</v>
      </c>
    </row>
    <row r="123" spans="1:10" ht="12.75">
      <c r="A123" s="39" t="s">
        <v>21</v>
      </c>
      <c r="B123" s="48"/>
      <c r="C123" s="16"/>
      <c r="D123" s="50"/>
      <c r="E123" s="61"/>
      <c r="F123" s="49"/>
      <c r="G123" s="68"/>
      <c r="H123" s="48"/>
      <c r="I123" s="49"/>
      <c r="J123" s="50"/>
    </row>
    <row r="124" spans="1:10" ht="12.75">
      <c r="A124" s="14" t="s">
        <v>102</v>
      </c>
      <c r="B124" s="15">
        <v>4</v>
      </c>
      <c r="C124" s="16">
        <v>4</v>
      </c>
      <c r="D124" s="64">
        <f>(C124-B124)/B124</f>
        <v>0</v>
      </c>
      <c r="E124" s="24"/>
      <c r="F124" s="16"/>
      <c r="G124" s="31"/>
      <c r="H124" s="15">
        <f>SUM(B124+E124)</f>
        <v>4</v>
      </c>
      <c r="I124" s="16">
        <f>SUM(C124+F124)</f>
        <v>4</v>
      </c>
      <c r="J124" s="29">
        <f t="shared" si="26"/>
        <v>0</v>
      </c>
    </row>
    <row r="125" spans="1:10" ht="12.75">
      <c r="A125" s="51" t="s">
        <v>21</v>
      </c>
      <c r="B125" s="48">
        <v>20</v>
      </c>
      <c r="C125" s="16">
        <v>22</v>
      </c>
      <c r="D125" s="64">
        <f>(C125-B125)/B125</f>
        <v>0.1</v>
      </c>
      <c r="E125" s="61"/>
      <c r="F125" s="49"/>
      <c r="G125" s="68"/>
      <c r="H125" s="15">
        <f>SUM(B125+E125)</f>
        <v>20</v>
      </c>
      <c r="I125" s="16">
        <f>SUM(C125+F125)</f>
        <v>22</v>
      </c>
      <c r="J125" s="29">
        <f t="shared" si="26"/>
        <v>0.1</v>
      </c>
    </row>
    <row r="126" spans="1:10" ht="12.75">
      <c r="A126" s="23" t="s">
        <v>103</v>
      </c>
      <c r="B126" s="453">
        <f>SUM(B124:B125)</f>
        <v>24</v>
      </c>
      <c r="C126" s="445">
        <f>SUM(C124:C125)</f>
        <v>26</v>
      </c>
      <c r="D126" s="446">
        <f>(C126-B126)/B126</f>
        <v>0.08333333333333333</v>
      </c>
      <c r="E126" s="447"/>
      <c r="F126" s="445"/>
      <c r="G126" s="448"/>
      <c r="H126" s="444">
        <f>SUM(H123:H125)</f>
        <v>24</v>
      </c>
      <c r="I126" s="445">
        <f>SUM(I123:I125)</f>
        <v>26</v>
      </c>
      <c r="J126" s="446">
        <f t="shared" si="26"/>
        <v>0.08333333333333333</v>
      </c>
    </row>
    <row r="127" spans="1:10" ht="12.75">
      <c r="A127" s="41" t="s">
        <v>15</v>
      </c>
      <c r="B127" s="460">
        <f>SUM(B46+B58+B74+B94+B107+B108+B114+B122+B126)</f>
        <v>124233</v>
      </c>
      <c r="C127" s="461">
        <f>SUM(C46+C58+C74+C94+C107+C108+C114+C122+C126)</f>
        <v>125138</v>
      </c>
      <c r="D127" s="462">
        <f>(C127-B127)/B127</f>
        <v>0.007284698912527267</v>
      </c>
      <c r="E127" s="461">
        <f>SUM(E46+E58+E74+E94+E107+E108+E114+E122+E126)</f>
        <v>38459</v>
      </c>
      <c r="F127" s="461">
        <f>SUM(F46+F58+F74+F94+F107+F108+F114+F122+F126)</f>
        <v>41795</v>
      </c>
      <c r="G127" s="462">
        <f>(F127-E127)/E127</f>
        <v>0.08674172495384695</v>
      </c>
      <c r="H127" s="461">
        <f>SUM(H46+H58+H74+H94+H107+H108+H114+H122+H126)</f>
        <v>162692</v>
      </c>
      <c r="I127" s="461">
        <f>SUM(I46+I58+I74+I94+I107+I108+I114+I122+I126)</f>
        <v>166933</v>
      </c>
      <c r="J127" s="446">
        <f>(I127-H127)/H127</f>
        <v>0.026067661593686228</v>
      </c>
    </row>
    <row r="128" ht="12.75">
      <c r="A128" s="62"/>
    </row>
    <row r="129" spans="1:8" ht="29.25" customHeight="1">
      <c r="A129" s="514" t="s">
        <v>169</v>
      </c>
      <c r="B129" s="514"/>
      <c r="C129" s="514"/>
      <c r="D129" s="514"/>
      <c r="E129" s="514"/>
      <c r="F129" s="514"/>
      <c r="G129" s="514"/>
      <c r="H129" s="337"/>
    </row>
    <row r="130" ht="12.75">
      <c r="A130" s="62"/>
    </row>
    <row r="131" ht="12.75">
      <c r="A131" s="62"/>
    </row>
  </sheetData>
  <mergeCells count="7">
    <mergeCell ref="A129:G129"/>
    <mergeCell ref="A1:J1"/>
    <mergeCell ref="A2:J2"/>
    <mergeCell ref="A3:J3"/>
    <mergeCell ref="B5:D5"/>
    <mergeCell ref="E5:G5"/>
    <mergeCell ref="H5:J5"/>
  </mergeCells>
  <printOptions horizontalCentered="1"/>
  <pageMargins left="0.25" right="0.25" top="1" bottom="1" header="0.5" footer="0.5"/>
  <pageSetup firstPageNumber="13" useFirstPageNumber="1" horizontalDpi="600" verticalDpi="600" orientation="portrait" scale="80" r:id="rId1"/>
  <headerFooter alignWithMargins="0">
    <oddFooter>&amp;L11/25/02&amp;CPage &amp;P&amp;ROffice of IRAA</oddFooter>
  </headerFooter>
  <rowBreaks count="2" manualBreakCount="2">
    <brk id="58" max="255" man="1"/>
    <brk id="1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P1"/>
    </sheetView>
  </sheetViews>
  <sheetFormatPr defaultColWidth="9.140625" defaultRowHeight="12.75"/>
  <cols>
    <col min="1" max="1" width="14.8515625" style="3" customWidth="1"/>
    <col min="2" max="2" width="7.57421875" style="3" customWidth="1"/>
    <col min="3" max="3" width="7.7109375" style="3" customWidth="1"/>
    <col min="4" max="4" width="8.140625" style="3" bestFit="1" customWidth="1"/>
    <col min="5" max="5" width="8.7109375" style="3" customWidth="1"/>
    <col min="6" max="6" width="7.7109375" style="3" customWidth="1"/>
    <col min="7" max="7" width="9.00390625" style="3" bestFit="1" customWidth="1"/>
    <col min="8" max="8" width="6.00390625" style="3" customWidth="1"/>
    <col min="9" max="9" width="6.7109375" style="3" customWidth="1"/>
    <col min="10" max="10" width="7.421875" style="3" bestFit="1" customWidth="1"/>
    <col min="11" max="12" width="7.00390625" style="3" bestFit="1" customWidth="1"/>
    <col min="13" max="13" width="7.7109375" style="3" bestFit="1" customWidth="1"/>
    <col min="14" max="15" width="7.421875" style="3" bestFit="1" customWidth="1"/>
    <col min="16" max="16" width="8.28125" style="3" customWidth="1"/>
    <col min="17" max="17" width="14.7109375" style="3" customWidth="1"/>
    <col min="18" max="16384" width="9.140625" style="3" customWidth="1"/>
  </cols>
  <sheetData>
    <row r="1" spans="1:16" ht="12.75">
      <c r="A1" s="496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</row>
    <row r="2" spans="1:16" ht="12.75">
      <c r="A2" s="496" t="s">
        <v>166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140"/>
      <c r="P2" s="140"/>
    </row>
    <row r="3" spans="1:16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2.75">
      <c r="A4" s="526" t="s">
        <v>114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</row>
    <row r="5" spans="1:16" ht="12.75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140"/>
      <c r="P5" s="140"/>
    </row>
    <row r="6" spans="1:16" ht="12.75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140"/>
      <c r="P6" s="140"/>
    </row>
    <row r="7" spans="1:16" s="42" customFormat="1" ht="12.75">
      <c r="A7" s="512" t="s">
        <v>2</v>
      </c>
      <c r="B7" s="530" t="s">
        <v>115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2"/>
    </row>
    <row r="8" spans="1:16" s="43" customFormat="1" ht="18" customHeight="1">
      <c r="A8" s="538"/>
      <c r="B8" s="533" t="s">
        <v>116</v>
      </c>
      <c r="C8" s="534"/>
      <c r="D8" s="535"/>
      <c r="E8" s="533" t="s">
        <v>133</v>
      </c>
      <c r="F8" s="536"/>
      <c r="G8" s="537"/>
      <c r="H8" s="533" t="s">
        <v>134</v>
      </c>
      <c r="I8" s="534"/>
      <c r="J8" s="535"/>
      <c r="K8" s="533" t="s">
        <v>135</v>
      </c>
      <c r="L8" s="534"/>
      <c r="M8" s="535"/>
      <c r="N8" s="509" t="s">
        <v>3</v>
      </c>
      <c r="O8" s="510"/>
      <c r="P8" s="511"/>
    </row>
    <row r="9" spans="1:16" s="44" customFormat="1" ht="30" customHeight="1">
      <c r="A9" s="539"/>
      <c r="B9" s="5">
        <v>2001</v>
      </c>
      <c r="C9" s="6">
        <v>2002</v>
      </c>
      <c r="D9" s="8" t="s">
        <v>110</v>
      </c>
      <c r="E9" s="5">
        <v>2001</v>
      </c>
      <c r="F9" s="6">
        <v>2002</v>
      </c>
      <c r="G9" s="7" t="s">
        <v>110</v>
      </c>
      <c r="H9" s="5">
        <v>2001</v>
      </c>
      <c r="I9" s="6">
        <v>2002</v>
      </c>
      <c r="J9" s="7" t="s">
        <v>110</v>
      </c>
      <c r="K9" s="5">
        <v>2001</v>
      </c>
      <c r="L9" s="6">
        <v>2002</v>
      </c>
      <c r="M9" s="75" t="s">
        <v>110</v>
      </c>
      <c r="N9" s="5">
        <v>2001</v>
      </c>
      <c r="O9" s="6">
        <v>2002</v>
      </c>
      <c r="P9" s="75" t="s">
        <v>110</v>
      </c>
    </row>
    <row r="10" spans="1:16" ht="12.75">
      <c r="A10" s="255" t="s">
        <v>5</v>
      </c>
      <c r="B10" s="141">
        <v>68689</v>
      </c>
      <c r="C10" s="142">
        <v>68906</v>
      </c>
      <c r="D10" s="143">
        <f>(C10-B10)/B10</f>
        <v>0.0031591666787986433</v>
      </c>
      <c r="E10" s="144">
        <v>17437</v>
      </c>
      <c r="F10" s="145">
        <v>18408</v>
      </c>
      <c r="G10" s="143">
        <f>(F10-E10)/E10</f>
        <v>0.05568618455009463</v>
      </c>
      <c r="H10" s="300">
        <v>776</v>
      </c>
      <c r="I10" s="142">
        <v>1124</v>
      </c>
      <c r="J10" s="143">
        <f>(I10-H10)/H10</f>
        <v>0.4484536082474227</v>
      </c>
      <c r="K10" s="144">
        <v>3188</v>
      </c>
      <c r="L10" s="142">
        <v>3534</v>
      </c>
      <c r="M10" s="143">
        <f aca="true" t="shared" si="0" ref="M10:M17">(L10-K10)/K10</f>
        <v>0.10853199498117942</v>
      </c>
      <c r="N10" s="355">
        <f aca="true" t="shared" si="1" ref="N10:O17">B10+E10+H10+K10</f>
        <v>90090</v>
      </c>
      <c r="O10" s="211">
        <f t="shared" si="1"/>
        <v>91972</v>
      </c>
      <c r="P10" s="146">
        <f aca="true" t="shared" si="2" ref="P10:P18">(O10-N10)/N10</f>
        <v>0.02089022089022089</v>
      </c>
    </row>
    <row r="11" spans="1:16" ht="12.75">
      <c r="A11" s="256" t="s">
        <v>9</v>
      </c>
      <c r="B11" s="147">
        <v>532</v>
      </c>
      <c r="C11" s="147">
        <v>918</v>
      </c>
      <c r="D11" s="143">
        <f aca="true" t="shared" si="3" ref="D11:D18">(C11-B11)/B11</f>
        <v>0.7255639097744361</v>
      </c>
      <c r="E11" s="148"/>
      <c r="F11" s="149"/>
      <c r="G11" s="143"/>
      <c r="H11" s="150"/>
      <c r="I11" s="151">
        <v>78</v>
      </c>
      <c r="J11" s="143"/>
      <c r="K11" s="148">
        <v>48</v>
      </c>
      <c r="L11" s="147">
        <v>34</v>
      </c>
      <c r="M11" s="143">
        <f t="shared" si="0"/>
        <v>-0.2916666666666667</v>
      </c>
      <c r="N11" s="148">
        <f t="shared" si="1"/>
        <v>580</v>
      </c>
      <c r="O11" s="147">
        <f t="shared" si="1"/>
        <v>1030</v>
      </c>
      <c r="P11" s="146">
        <f t="shared" si="2"/>
        <v>0.7758620689655172</v>
      </c>
    </row>
    <row r="12" spans="1:16" ht="12.75">
      <c r="A12" s="257" t="s">
        <v>6</v>
      </c>
      <c r="B12" s="147">
        <v>10153</v>
      </c>
      <c r="C12" s="147">
        <v>9661</v>
      </c>
      <c r="D12" s="143">
        <f t="shared" si="3"/>
        <v>-0.04845858366985128</v>
      </c>
      <c r="E12" s="148">
        <v>11968</v>
      </c>
      <c r="F12" s="149">
        <v>11711</v>
      </c>
      <c r="G12" s="143">
        <f aca="true" t="shared" si="4" ref="G12:G17">(F12-E12)/E12</f>
        <v>-0.02147393048128342</v>
      </c>
      <c r="H12" s="188">
        <v>1854</v>
      </c>
      <c r="I12" s="147">
        <v>2105</v>
      </c>
      <c r="J12" s="143">
        <f>(I12-H12)/H12</f>
        <v>0.1353829557713053</v>
      </c>
      <c r="K12" s="148">
        <v>536</v>
      </c>
      <c r="L12" s="147">
        <v>475</v>
      </c>
      <c r="M12" s="143">
        <f t="shared" si="0"/>
        <v>-0.11380597014925373</v>
      </c>
      <c r="N12" s="148">
        <f t="shared" si="1"/>
        <v>24511</v>
      </c>
      <c r="O12" s="141">
        <f t="shared" si="1"/>
        <v>23952</v>
      </c>
      <c r="P12" s="146">
        <f t="shared" si="2"/>
        <v>-0.022806087062951327</v>
      </c>
    </row>
    <row r="13" spans="1:16" ht="12.75">
      <c r="A13" s="257" t="s">
        <v>7</v>
      </c>
      <c r="B13" s="147">
        <v>3972</v>
      </c>
      <c r="C13" s="147">
        <v>4506</v>
      </c>
      <c r="D13" s="143">
        <f t="shared" si="3"/>
        <v>0.13444108761329304</v>
      </c>
      <c r="E13" s="148">
        <v>11152</v>
      </c>
      <c r="F13" s="149">
        <v>12602</v>
      </c>
      <c r="G13" s="143">
        <f t="shared" si="4"/>
        <v>0.13002152080344334</v>
      </c>
      <c r="H13" s="150">
        <v>15</v>
      </c>
      <c r="I13" s="151"/>
      <c r="J13" s="143">
        <f>(I13-H13)/H13</f>
        <v>-1</v>
      </c>
      <c r="K13" s="148">
        <v>2302</v>
      </c>
      <c r="L13" s="147">
        <v>1956</v>
      </c>
      <c r="M13" s="143">
        <f t="shared" si="0"/>
        <v>-0.15030408340573415</v>
      </c>
      <c r="N13" s="148">
        <f t="shared" si="1"/>
        <v>17441</v>
      </c>
      <c r="O13" s="147">
        <f t="shared" si="1"/>
        <v>19064</v>
      </c>
      <c r="P13" s="146">
        <f t="shared" si="2"/>
        <v>0.0930565907918124</v>
      </c>
    </row>
    <row r="14" spans="1:16" ht="12.75">
      <c r="A14" s="257" t="s">
        <v>8</v>
      </c>
      <c r="B14" s="147">
        <v>3007</v>
      </c>
      <c r="C14" s="147">
        <v>2817</v>
      </c>
      <c r="D14" s="143">
        <f t="shared" si="3"/>
        <v>-0.06318589956767542</v>
      </c>
      <c r="E14" s="148">
        <v>3914</v>
      </c>
      <c r="F14" s="149">
        <v>3997</v>
      </c>
      <c r="G14" s="143">
        <f t="shared" si="4"/>
        <v>0.02120592743995912</v>
      </c>
      <c r="H14" s="150"/>
      <c r="I14" s="151">
        <v>21</v>
      </c>
      <c r="J14" s="143"/>
      <c r="K14" s="148">
        <v>490</v>
      </c>
      <c r="L14" s="147">
        <v>645</v>
      </c>
      <c r="M14" s="143">
        <f t="shared" si="0"/>
        <v>0.3163265306122449</v>
      </c>
      <c r="N14" s="148">
        <f t="shared" si="1"/>
        <v>7411</v>
      </c>
      <c r="O14" s="147">
        <f t="shared" si="1"/>
        <v>7480</v>
      </c>
      <c r="P14" s="146">
        <f t="shared" si="2"/>
        <v>0.009310484415058697</v>
      </c>
    </row>
    <row r="15" spans="1:16" ht="12.75">
      <c r="A15" s="257" t="s">
        <v>10</v>
      </c>
      <c r="B15" s="147">
        <v>5953</v>
      </c>
      <c r="C15" s="147">
        <v>6361.5</v>
      </c>
      <c r="D15" s="143">
        <f t="shared" si="3"/>
        <v>0.06862086343020325</v>
      </c>
      <c r="E15" s="148">
        <v>4095</v>
      </c>
      <c r="F15" s="149">
        <v>4191.5</v>
      </c>
      <c r="G15" s="143">
        <f t="shared" si="4"/>
        <v>0.023565323565323565</v>
      </c>
      <c r="H15" s="150">
        <v>138</v>
      </c>
      <c r="I15" s="152">
        <v>69</v>
      </c>
      <c r="J15" s="143">
        <f>(I15-H15)/H15</f>
        <v>-0.5</v>
      </c>
      <c r="K15" s="148">
        <v>274</v>
      </c>
      <c r="L15" s="147">
        <v>285</v>
      </c>
      <c r="M15" s="143">
        <f t="shared" si="0"/>
        <v>0.040145985401459854</v>
      </c>
      <c r="N15" s="148">
        <f t="shared" si="1"/>
        <v>10460</v>
      </c>
      <c r="O15" s="147">
        <f t="shared" si="1"/>
        <v>10907</v>
      </c>
      <c r="P15" s="146">
        <f t="shared" si="2"/>
        <v>0.04273422562141491</v>
      </c>
    </row>
    <row r="16" spans="1:16" s="299" customFormat="1" ht="12.75">
      <c r="A16" s="296" t="s">
        <v>11</v>
      </c>
      <c r="B16" s="163">
        <v>4725</v>
      </c>
      <c r="C16" s="163">
        <v>4678</v>
      </c>
      <c r="D16" s="297">
        <f t="shared" si="3"/>
        <v>-0.009947089947089947</v>
      </c>
      <c r="E16" s="166">
        <v>433</v>
      </c>
      <c r="F16" s="168">
        <v>419</v>
      </c>
      <c r="G16" s="297">
        <f t="shared" si="4"/>
        <v>-0.03233256351039261</v>
      </c>
      <c r="H16" s="138"/>
      <c r="I16" s="178"/>
      <c r="J16" s="297"/>
      <c r="K16" s="248">
        <v>26</v>
      </c>
      <c r="L16" s="163"/>
      <c r="M16" s="297">
        <f t="shared" si="0"/>
        <v>-1</v>
      </c>
      <c r="N16" s="148">
        <f t="shared" si="1"/>
        <v>5184</v>
      </c>
      <c r="O16" s="163">
        <f t="shared" si="1"/>
        <v>5097</v>
      </c>
      <c r="P16" s="298">
        <f t="shared" si="2"/>
        <v>-0.01678240740740741</v>
      </c>
    </row>
    <row r="17" spans="1:16" ht="12.75">
      <c r="A17" s="257" t="s">
        <v>12</v>
      </c>
      <c r="B17" s="147">
        <v>2669</v>
      </c>
      <c r="C17" s="147">
        <v>2606</v>
      </c>
      <c r="D17" s="143">
        <f t="shared" si="3"/>
        <v>-0.023604346197077557</v>
      </c>
      <c r="E17" s="148">
        <v>3171</v>
      </c>
      <c r="F17" s="149">
        <v>3891</v>
      </c>
      <c r="G17" s="143">
        <f t="shared" si="4"/>
        <v>0.22705771050141912</v>
      </c>
      <c r="H17" s="150">
        <v>836</v>
      </c>
      <c r="I17" s="151">
        <v>620</v>
      </c>
      <c r="J17" s="143">
        <f>(I17-H17)/H17</f>
        <v>-0.2583732057416268</v>
      </c>
      <c r="K17" s="153">
        <v>315</v>
      </c>
      <c r="L17" s="147">
        <v>288</v>
      </c>
      <c r="M17" s="143">
        <f t="shared" si="0"/>
        <v>-0.08571428571428572</v>
      </c>
      <c r="N17" s="148">
        <f t="shared" si="1"/>
        <v>6991</v>
      </c>
      <c r="O17" s="147">
        <f t="shared" si="1"/>
        <v>7405</v>
      </c>
      <c r="P17" s="146">
        <f t="shared" si="2"/>
        <v>0.05921899585180947</v>
      </c>
    </row>
    <row r="18" spans="1:16" ht="12.75">
      <c r="A18" s="263" t="s">
        <v>21</v>
      </c>
      <c r="B18" s="148">
        <v>24</v>
      </c>
      <c r="C18" s="147">
        <v>24</v>
      </c>
      <c r="D18" s="143">
        <f t="shared" si="3"/>
        <v>0</v>
      </c>
      <c r="E18" s="148"/>
      <c r="F18" s="147">
        <v>2</v>
      </c>
      <c r="G18" s="143"/>
      <c r="H18" s="264"/>
      <c r="I18" s="265"/>
      <c r="J18" s="143"/>
      <c r="K18" s="266"/>
      <c r="L18" s="149"/>
      <c r="M18" s="143"/>
      <c r="N18" s="356">
        <v>24</v>
      </c>
      <c r="O18" s="147">
        <v>26</v>
      </c>
      <c r="P18" s="146">
        <f t="shared" si="2"/>
        <v>0.08333333333333333</v>
      </c>
    </row>
    <row r="19" spans="1:16" ht="12.75">
      <c r="A19" s="155" t="s">
        <v>13</v>
      </c>
      <c r="B19" s="463">
        <f>SUM(B10:B18)</f>
        <v>99724</v>
      </c>
      <c r="C19" s="464">
        <f>SUM(C10:C18)</f>
        <v>100477.5</v>
      </c>
      <c r="D19" s="466">
        <f>(C19-B19)/B19</f>
        <v>0.0075558541574746296</v>
      </c>
      <c r="E19" s="463">
        <f>SUM(E10:E18)</f>
        <v>52170</v>
      </c>
      <c r="F19" s="464">
        <f>SUM(F10:F18)</f>
        <v>55221.5</v>
      </c>
      <c r="G19" s="465">
        <f>(F19-E19)/E19</f>
        <v>0.05849147019359785</v>
      </c>
      <c r="H19" s="463">
        <f>SUM(H10:H18)</f>
        <v>3619</v>
      </c>
      <c r="I19" s="464">
        <f>SUM(I10:I18)</f>
        <v>4017</v>
      </c>
      <c r="J19" s="466">
        <f>(I19-H19)/H19</f>
        <v>0.10997513125172699</v>
      </c>
      <c r="K19" s="463">
        <f>SUM(K10:K18)</f>
        <v>7179</v>
      </c>
      <c r="L19" s="464">
        <f>SUM(L10:L18)</f>
        <v>7217</v>
      </c>
      <c r="M19" s="465">
        <f>(L19-K19)/K19</f>
        <v>0.005293216325393509</v>
      </c>
      <c r="N19" s="463">
        <f>SUM(N10:N18)</f>
        <v>162692</v>
      </c>
      <c r="O19" s="464">
        <f>SUM(O10:O18)</f>
        <v>166933</v>
      </c>
      <c r="P19" s="466">
        <f>(O19-N19)/N19</f>
        <v>0.026067661593686228</v>
      </c>
    </row>
    <row r="20" spans="1:16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2.75">
      <c r="A22" s="528" t="s">
        <v>22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</row>
    <row r="23" spans="1:16" ht="12.75">
      <c r="A23" s="72" t="s">
        <v>543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</sheetData>
  <mergeCells count="12">
    <mergeCell ref="A1:P1"/>
    <mergeCell ref="A2:N2"/>
    <mergeCell ref="B7:P7"/>
    <mergeCell ref="B8:D8"/>
    <mergeCell ref="E8:G8"/>
    <mergeCell ref="H8:J8"/>
    <mergeCell ref="K8:M8"/>
    <mergeCell ref="A7:A9"/>
    <mergeCell ref="A4:P4"/>
    <mergeCell ref="N8:P8"/>
    <mergeCell ref="A5:N6"/>
    <mergeCell ref="A22:P22"/>
  </mergeCells>
  <printOptions horizontalCentered="1"/>
  <pageMargins left="0.5" right="0.5" top="1" bottom="1" header="0.5" footer="0.5"/>
  <pageSetup firstPageNumber="16" useFirstPageNumber="1" horizontalDpi="600" verticalDpi="600" orientation="landscape" r:id="rId1"/>
  <headerFooter alignWithMargins="0">
    <oddFooter>&amp;L&amp;9 11/25/02&amp;CPage 16&amp;R&amp;9Office of IRAA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5"/>
  <sheetViews>
    <sheetView zoomScale="75" zoomScaleNormal="75" workbookViewId="0" topLeftCell="A3">
      <pane ySplit="5" topLeftCell="BM8" activePane="bottomLeft" state="frozen"/>
      <selection pane="topLeft" activeCell="C3" sqref="C3"/>
      <selection pane="bottomLeft" activeCell="A3" sqref="A3"/>
    </sheetView>
  </sheetViews>
  <sheetFormatPr defaultColWidth="9.140625" defaultRowHeight="12.75"/>
  <cols>
    <col min="1" max="1" width="39.57421875" style="72" bestFit="1" customWidth="1"/>
    <col min="2" max="3" width="8.8515625" style="72" customWidth="1"/>
    <col min="4" max="4" width="9.140625" style="72" customWidth="1"/>
    <col min="5" max="5" width="9.00390625" style="72" customWidth="1"/>
    <col min="6" max="6" width="8.57421875" style="72" customWidth="1"/>
    <col min="7" max="7" width="9.7109375" style="72" customWidth="1"/>
    <col min="8" max="8" width="8.140625" style="72" customWidth="1"/>
    <col min="9" max="9" width="6.7109375" style="72" customWidth="1"/>
    <col min="10" max="10" width="9.7109375" style="72" bestFit="1" customWidth="1"/>
    <col min="11" max="11" width="6.7109375" style="72" customWidth="1"/>
    <col min="12" max="12" width="7.28125" style="72" customWidth="1"/>
    <col min="13" max="13" width="9.57421875" style="72" bestFit="1" customWidth="1"/>
    <col min="14" max="15" width="9.7109375" style="72" bestFit="1" customWidth="1"/>
    <col min="16" max="16" width="9.421875" style="72" bestFit="1" customWidth="1"/>
    <col min="17" max="16384" width="9.140625" style="72" customWidth="1"/>
  </cols>
  <sheetData>
    <row r="1" ht="12">
      <c r="A1" s="214" t="s">
        <v>0</v>
      </c>
    </row>
    <row r="2" spans="1:16" ht="12">
      <c r="A2" s="156" t="s">
        <v>166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2">
      <c r="A4" s="540" t="s">
        <v>136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</row>
    <row r="5" spans="1:16" ht="1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6" s="214" customFormat="1" ht="12">
      <c r="A6" s="546" t="s">
        <v>113</v>
      </c>
      <c r="B6" s="541" t="s">
        <v>116</v>
      </c>
      <c r="C6" s="542"/>
      <c r="D6" s="543"/>
      <c r="E6" s="544" t="s">
        <v>133</v>
      </c>
      <c r="F6" s="542"/>
      <c r="G6" s="545"/>
      <c r="H6" s="541" t="s">
        <v>134</v>
      </c>
      <c r="I6" s="542"/>
      <c r="J6" s="543"/>
      <c r="K6" s="544" t="s">
        <v>128</v>
      </c>
      <c r="L6" s="542"/>
      <c r="M6" s="545"/>
      <c r="N6" s="541" t="s">
        <v>3</v>
      </c>
      <c r="O6" s="542"/>
      <c r="P6" s="543"/>
    </row>
    <row r="7" spans="1:16" s="242" customFormat="1" ht="24">
      <c r="A7" s="547"/>
      <c r="B7" s="315">
        <v>2001</v>
      </c>
      <c r="C7" s="316">
        <v>2002</v>
      </c>
      <c r="D7" s="78" t="s">
        <v>110</v>
      </c>
      <c r="E7" s="315">
        <v>2001</v>
      </c>
      <c r="F7" s="316">
        <v>2002</v>
      </c>
      <c r="G7" s="317" t="s">
        <v>110</v>
      </c>
      <c r="H7" s="315">
        <v>2001</v>
      </c>
      <c r="I7" s="316">
        <v>2002</v>
      </c>
      <c r="J7" s="78" t="s">
        <v>110</v>
      </c>
      <c r="K7" s="315">
        <v>2001</v>
      </c>
      <c r="L7" s="316">
        <v>2002</v>
      </c>
      <c r="M7" s="317" t="s">
        <v>110</v>
      </c>
      <c r="N7" s="315">
        <v>2001</v>
      </c>
      <c r="O7" s="316">
        <v>2002</v>
      </c>
      <c r="P7" s="78" t="s">
        <v>110</v>
      </c>
    </row>
    <row r="8" spans="1:16" ht="12">
      <c r="A8" s="309" t="s">
        <v>29</v>
      </c>
      <c r="B8" s="305"/>
      <c r="C8" s="311"/>
      <c r="D8" s="312"/>
      <c r="E8" s="310"/>
      <c r="F8" s="407"/>
      <c r="G8" s="313"/>
      <c r="H8" s="314"/>
      <c r="I8" s="311"/>
      <c r="J8" s="312"/>
      <c r="K8" s="310"/>
      <c r="L8" s="311"/>
      <c r="M8" s="313"/>
      <c r="N8" s="314"/>
      <c r="O8" s="311"/>
      <c r="P8" s="313"/>
    </row>
    <row r="9" spans="1:16" ht="12.75">
      <c r="A9" s="105" t="s">
        <v>30</v>
      </c>
      <c r="B9" s="93">
        <v>1369</v>
      </c>
      <c r="C9" s="47">
        <v>1260</v>
      </c>
      <c r="D9" s="154">
        <f>(C9-B9)/B9</f>
        <v>-0.07962016070124178</v>
      </c>
      <c r="E9" s="166">
        <v>50</v>
      </c>
      <c r="F9" s="163"/>
      <c r="G9" s="187">
        <f aca="true" t="shared" si="0" ref="G9:G36">(F9-E9)/E9</f>
        <v>-1</v>
      </c>
      <c r="H9" s="225"/>
      <c r="I9" s="159"/>
      <c r="J9" s="139"/>
      <c r="K9" s="138">
        <v>24</v>
      </c>
      <c r="L9">
        <v>12</v>
      </c>
      <c r="M9" s="187">
        <f>(L9-K9)/K9</f>
        <v>-0.5</v>
      </c>
      <c r="N9" s="167">
        <f>SUM(B9+E9+H9+K9)</f>
        <v>1443</v>
      </c>
      <c r="O9" s="163">
        <f>SUM(C9+F9+I9+L9)</f>
        <v>1272</v>
      </c>
      <c r="P9" s="164">
        <f aca="true" t="shared" si="1" ref="P9:P47">(O9-N9)/N9</f>
        <v>-0.11850311850311851</v>
      </c>
    </row>
    <row r="10" spans="1:16" ht="12.75">
      <c r="A10" s="105" t="s">
        <v>31</v>
      </c>
      <c r="B10" s="93">
        <v>2732</v>
      </c>
      <c r="C10" s="47">
        <v>2892</v>
      </c>
      <c r="D10" s="154">
        <f aca="true" t="shared" si="2" ref="D10:D75">(C10-B10)/B10</f>
        <v>0.05856515373352855</v>
      </c>
      <c r="E10" s="166">
        <v>980</v>
      </c>
      <c r="F10" s="360">
        <v>872</v>
      </c>
      <c r="G10" s="187">
        <f t="shared" si="0"/>
        <v>-0.11020408163265306</v>
      </c>
      <c r="H10" s="225"/>
      <c r="I10" s="159"/>
      <c r="J10" s="139"/>
      <c r="K10" s="185">
        <v>79</v>
      </c>
      <c r="L10">
        <v>73</v>
      </c>
      <c r="M10" s="187">
        <f>(L10-K10)/K10</f>
        <v>-0.0759493670886076</v>
      </c>
      <c r="N10" s="167">
        <f aca="true" t="shared" si="3" ref="N10:N46">SUM(B10+E10+H10+K10)</f>
        <v>3791</v>
      </c>
      <c r="O10" s="163">
        <f aca="true" t="shared" si="4" ref="O10:O46">SUM(C10+F10+I10+L10)</f>
        <v>3837</v>
      </c>
      <c r="P10" s="164">
        <f t="shared" si="1"/>
        <v>0.012134001582695859</v>
      </c>
    </row>
    <row r="11" spans="1:16" ht="12.75">
      <c r="A11" s="105" t="s">
        <v>141</v>
      </c>
      <c r="B11" s="93">
        <v>664</v>
      </c>
      <c r="C11" s="47">
        <v>716</v>
      </c>
      <c r="D11" s="154">
        <f t="shared" si="2"/>
        <v>0.0783132530120482</v>
      </c>
      <c r="E11" s="166">
        <v>71</v>
      </c>
      <c r="F11" s="47">
        <v>76</v>
      </c>
      <c r="G11" s="187">
        <f t="shared" si="0"/>
        <v>0.07042253521126761</v>
      </c>
      <c r="H11" s="225"/>
      <c r="I11" s="159"/>
      <c r="J11" s="139"/>
      <c r="K11" s="138">
        <v>2</v>
      </c>
      <c r="L11" s="159"/>
      <c r="M11" s="187">
        <f>(L11-K11)/K11</f>
        <v>-1</v>
      </c>
      <c r="N11" s="167">
        <f t="shared" si="3"/>
        <v>737</v>
      </c>
      <c r="O11" s="163">
        <f t="shared" si="4"/>
        <v>792</v>
      </c>
      <c r="P11" s="164">
        <f t="shared" si="1"/>
        <v>0.07462686567164178</v>
      </c>
    </row>
    <row r="12" spans="1:16" ht="12">
      <c r="A12" s="105" t="s">
        <v>120</v>
      </c>
      <c r="B12" s="166"/>
      <c r="C12" s="163"/>
      <c r="D12" s="154"/>
      <c r="E12" s="166"/>
      <c r="F12" s="163"/>
      <c r="G12" s="187"/>
      <c r="H12" s="225"/>
      <c r="I12" s="159"/>
      <c r="J12" s="139"/>
      <c r="K12" s="138"/>
      <c r="L12" s="159"/>
      <c r="M12" s="164"/>
      <c r="N12" s="167"/>
      <c r="O12" s="163"/>
      <c r="P12" s="164"/>
    </row>
    <row r="13" spans="1:16" ht="12.75">
      <c r="A13" s="112" t="s">
        <v>118</v>
      </c>
      <c r="B13" s="93">
        <v>3192</v>
      </c>
      <c r="C13" s="47">
        <v>3178</v>
      </c>
      <c r="D13" s="154">
        <f t="shared" si="2"/>
        <v>-0.0043859649122807015</v>
      </c>
      <c r="E13" s="93">
        <v>1324</v>
      </c>
      <c r="F13" s="360">
        <v>1586</v>
      </c>
      <c r="G13" s="187">
        <f t="shared" si="0"/>
        <v>0.19788519637462235</v>
      </c>
      <c r="H13" s="225">
        <v>157</v>
      </c>
      <c r="I13">
        <v>221</v>
      </c>
      <c r="J13" s="154">
        <f>(I13-H13)/H13</f>
        <v>0.40764331210191085</v>
      </c>
      <c r="K13" s="185">
        <v>239</v>
      </c>
      <c r="L13">
        <v>281</v>
      </c>
      <c r="M13" s="187">
        <f aca="true" t="shared" si="5" ref="M13:M20">(L13-K13)/K13</f>
        <v>0.17573221757322174</v>
      </c>
      <c r="N13" s="167">
        <f t="shared" si="3"/>
        <v>4912</v>
      </c>
      <c r="O13" s="163">
        <f t="shared" si="4"/>
        <v>5266</v>
      </c>
      <c r="P13" s="164">
        <f t="shared" si="1"/>
        <v>0.07206840390879479</v>
      </c>
    </row>
    <row r="14" spans="1:16" ht="12.75">
      <c r="A14" s="112" t="s">
        <v>149</v>
      </c>
      <c r="B14" s="93">
        <v>536</v>
      </c>
      <c r="C14" s="47">
        <v>579</v>
      </c>
      <c r="D14" s="154">
        <f t="shared" si="2"/>
        <v>0.08022388059701492</v>
      </c>
      <c r="E14" s="93"/>
      <c r="F14" s="127"/>
      <c r="G14" s="187"/>
      <c r="H14" s="225"/>
      <c r="I14" s="345">
        <v>4</v>
      </c>
      <c r="J14" s="139"/>
      <c r="K14" s="185">
        <v>16</v>
      </c>
      <c r="L14" s="345">
        <v>25</v>
      </c>
      <c r="M14" s="187">
        <f t="shared" si="5"/>
        <v>0.5625</v>
      </c>
      <c r="N14" s="167">
        <f t="shared" si="3"/>
        <v>552</v>
      </c>
      <c r="O14" s="163">
        <f t="shared" si="4"/>
        <v>608</v>
      </c>
      <c r="P14" s="164">
        <f t="shared" si="1"/>
        <v>0.10144927536231885</v>
      </c>
    </row>
    <row r="15" spans="1:16" ht="12.75">
      <c r="A15" s="112" t="s">
        <v>119</v>
      </c>
      <c r="B15" s="93">
        <v>769</v>
      </c>
      <c r="C15" s="47">
        <v>633</v>
      </c>
      <c r="D15" s="154">
        <f t="shared" si="2"/>
        <v>-0.17685305591677503</v>
      </c>
      <c r="E15" s="93">
        <v>248</v>
      </c>
      <c r="F15" s="47">
        <v>225</v>
      </c>
      <c r="G15" s="187">
        <f t="shared" si="0"/>
        <v>-0.09274193548387097</v>
      </c>
      <c r="H15" s="225">
        <v>27</v>
      </c>
      <c r="I15">
        <v>31</v>
      </c>
      <c r="J15" s="154">
        <f>(I15-H15)/H15</f>
        <v>0.14814814814814814</v>
      </c>
      <c r="K15" s="185">
        <v>116</v>
      </c>
      <c r="L15" s="345">
        <v>113</v>
      </c>
      <c r="M15" s="187">
        <f t="shared" si="5"/>
        <v>-0.02586206896551724</v>
      </c>
      <c r="N15" s="167">
        <f t="shared" si="3"/>
        <v>1160</v>
      </c>
      <c r="O15" s="163">
        <f t="shared" si="4"/>
        <v>1002</v>
      </c>
      <c r="P15" s="164">
        <f t="shared" si="1"/>
        <v>-0.13620689655172413</v>
      </c>
    </row>
    <row r="16" spans="1:16" ht="12.75">
      <c r="A16" s="105" t="s">
        <v>32</v>
      </c>
      <c r="B16" s="93">
        <v>2282</v>
      </c>
      <c r="C16" s="47">
        <v>2231</v>
      </c>
      <c r="D16" s="154">
        <f t="shared" si="2"/>
        <v>-0.022348816827344433</v>
      </c>
      <c r="E16" s="166">
        <v>942</v>
      </c>
      <c r="F16" s="360">
        <v>1008</v>
      </c>
      <c r="G16" s="187">
        <f t="shared" si="0"/>
        <v>0.07006369426751592</v>
      </c>
      <c r="H16" s="225"/>
      <c r="I16" s="128"/>
      <c r="J16" s="139"/>
      <c r="K16" s="185">
        <v>240</v>
      </c>
      <c r="L16" s="345">
        <v>377</v>
      </c>
      <c r="M16" s="187">
        <f t="shared" si="5"/>
        <v>0.5708333333333333</v>
      </c>
      <c r="N16" s="167">
        <f t="shared" si="3"/>
        <v>3464</v>
      </c>
      <c r="O16" s="163">
        <f t="shared" si="4"/>
        <v>3616</v>
      </c>
      <c r="P16" s="164">
        <f t="shared" si="1"/>
        <v>0.04387990762124711</v>
      </c>
    </row>
    <row r="17" spans="1:16" ht="12">
      <c r="A17" s="105" t="s">
        <v>33</v>
      </c>
      <c r="B17" s="93"/>
      <c r="C17" s="163"/>
      <c r="D17" s="154"/>
      <c r="E17" s="166"/>
      <c r="F17" s="163"/>
      <c r="G17" s="187"/>
      <c r="H17" s="225"/>
      <c r="I17" s="159"/>
      <c r="J17" s="139"/>
      <c r="K17" s="185"/>
      <c r="L17" s="128"/>
      <c r="M17" s="187"/>
      <c r="N17" s="167"/>
      <c r="O17" s="163"/>
      <c r="P17" s="164"/>
    </row>
    <row r="18" spans="1:16" ht="12.75">
      <c r="A18" s="105" t="s">
        <v>34</v>
      </c>
      <c r="B18" s="93">
        <v>4984</v>
      </c>
      <c r="C18" s="47">
        <v>4419</v>
      </c>
      <c r="D18" s="154">
        <f t="shared" si="2"/>
        <v>-0.11336276083467095</v>
      </c>
      <c r="E18" s="166">
        <v>1456</v>
      </c>
      <c r="F18" s="360">
        <v>1430</v>
      </c>
      <c r="G18" s="187">
        <f t="shared" si="0"/>
        <v>-0.017857142857142856</v>
      </c>
      <c r="H18" s="225"/>
      <c r="I18" s="159"/>
      <c r="J18" s="139"/>
      <c r="K18" s="185">
        <v>148</v>
      </c>
      <c r="L18" s="345">
        <v>81</v>
      </c>
      <c r="M18" s="187">
        <f t="shared" si="5"/>
        <v>-0.4527027027027027</v>
      </c>
      <c r="N18" s="167">
        <f t="shared" si="3"/>
        <v>6588</v>
      </c>
      <c r="O18" s="163">
        <f t="shared" si="4"/>
        <v>5930</v>
      </c>
      <c r="P18" s="164">
        <f t="shared" si="1"/>
        <v>-0.09987856709168184</v>
      </c>
    </row>
    <row r="19" spans="1:16" ht="12.75">
      <c r="A19" s="105" t="s">
        <v>35</v>
      </c>
      <c r="B19" s="93">
        <v>325</v>
      </c>
      <c r="C19" s="47">
        <v>298</v>
      </c>
      <c r="D19" s="154">
        <f t="shared" si="2"/>
        <v>-0.08307692307692308</v>
      </c>
      <c r="E19" s="93">
        <v>86</v>
      </c>
      <c r="F19" s="47">
        <v>16</v>
      </c>
      <c r="G19" s="187">
        <f t="shared" si="0"/>
        <v>-0.813953488372093</v>
      </c>
      <c r="H19" s="225"/>
      <c r="I19" s="159"/>
      <c r="J19" s="154"/>
      <c r="K19" s="185">
        <v>44</v>
      </c>
      <c r="L19" s="345">
        <v>31</v>
      </c>
      <c r="M19" s="187">
        <f t="shared" si="5"/>
        <v>-0.29545454545454547</v>
      </c>
      <c r="N19" s="167">
        <f t="shared" si="3"/>
        <v>455</v>
      </c>
      <c r="O19" s="163">
        <f t="shared" si="4"/>
        <v>345</v>
      </c>
      <c r="P19" s="164">
        <f t="shared" si="1"/>
        <v>-0.24175824175824176</v>
      </c>
    </row>
    <row r="20" spans="1:16" ht="12.75">
      <c r="A20" s="105" t="s">
        <v>36</v>
      </c>
      <c r="B20" s="93">
        <v>2268</v>
      </c>
      <c r="C20" s="47">
        <v>2139</v>
      </c>
      <c r="D20" s="154">
        <f t="shared" si="2"/>
        <v>-0.056878306878306875</v>
      </c>
      <c r="E20" s="93">
        <v>846</v>
      </c>
      <c r="F20" s="360">
        <v>992</v>
      </c>
      <c r="G20" s="187">
        <f t="shared" si="0"/>
        <v>0.17257683215130024</v>
      </c>
      <c r="H20" s="225"/>
      <c r="I20" s="128"/>
      <c r="K20" s="138">
        <v>7</v>
      </c>
      <c r="L20">
        <v>1</v>
      </c>
      <c r="M20" s="164">
        <f t="shared" si="5"/>
        <v>-0.8571428571428571</v>
      </c>
      <c r="N20" s="167">
        <f t="shared" si="3"/>
        <v>3121</v>
      </c>
      <c r="O20" s="163">
        <f t="shared" si="4"/>
        <v>3132</v>
      </c>
      <c r="P20" s="164">
        <f t="shared" si="1"/>
        <v>0.003524511374559436</v>
      </c>
    </row>
    <row r="21" spans="1:16" ht="12.75">
      <c r="A21" s="105" t="s">
        <v>122</v>
      </c>
      <c r="B21" s="93">
        <v>12</v>
      </c>
      <c r="C21" s="47">
        <v>56</v>
      </c>
      <c r="D21" s="154">
        <f t="shared" si="2"/>
        <v>3.6666666666666665</v>
      </c>
      <c r="E21" s="166"/>
      <c r="F21" s="163"/>
      <c r="G21" s="187"/>
      <c r="H21" s="225"/>
      <c r="I21" s="159"/>
      <c r="J21" s="139"/>
      <c r="K21" s="138"/>
      <c r="L21" s="159"/>
      <c r="M21" s="164"/>
      <c r="N21" s="167">
        <f t="shared" si="3"/>
        <v>12</v>
      </c>
      <c r="O21" s="163">
        <f t="shared" si="4"/>
        <v>56</v>
      </c>
      <c r="P21" s="164">
        <f t="shared" si="1"/>
        <v>3.6666666666666665</v>
      </c>
    </row>
    <row r="22" spans="1:16" ht="12.75">
      <c r="A22" s="105" t="s">
        <v>37</v>
      </c>
      <c r="B22" s="93">
        <v>6467</v>
      </c>
      <c r="C22" s="47">
        <v>6178</v>
      </c>
      <c r="D22" s="154">
        <f t="shared" si="2"/>
        <v>-0.04468841812277718</v>
      </c>
      <c r="E22" s="166">
        <v>1200</v>
      </c>
      <c r="F22" s="360">
        <v>1569</v>
      </c>
      <c r="G22" s="187">
        <f t="shared" si="0"/>
        <v>0.3075</v>
      </c>
      <c r="H22" s="225">
        <v>291</v>
      </c>
      <c r="I22">
        <v>263</v>
      </c>
      <c r="J22" s="154">
        <f>(I22-H22)/H22</f>
        <v>-0.09621993127147767</v>
      </c>
      <c r="K22" s="185">
        <v>101</v>
      </c>
      <c r="L22">
        <v>104</v>
      </c>
      <c r="M22" s="187">
        <f aca="true" t="shared" si="6" ref="M22:M46">(L22-K22)/K22</f>
        <v>0.0297029702970297</v>
      </c>
      <c r="N22" s="167">
        <f t="shared" si="3"/>
        <v>8059</v>
      </c>
      <c r="O22" s="163">
        <f t="shared" si="4"/>
        <v>8114</v>
      </c>
      <c r="P22" s="164">
        <f t="shared" si="1"/>
        <v>0.006824668072961906</v>
      </c>
    </row>
    <row r="23" spans="1:16" ht="12.75">
      <c r="A23" s="105" t="s">
        <v>38</v>
      </c>
      <c r="B23" s="93">
        <v>339</v>
      </c>
      <c r="C23" s="47">
        <v>294</v>
      </c>
      <c r="D23" s="154">
        <f t="shared" si="2"/>
        <v>-0.13274336283185842</v>
      </c>
      <c r="E23" s="166"/>
      <c r="F23" s="127"/>
      <c r="G23" s="187"/>
      <c r="H23" s="225"/>
      <c r="I23" s="159"/>
      <c r="J23" s="154"/>
      <c r="K23" s="138">
        <v>27</v>
      </c>
      <c r="L23" s="159"/>
      <c r="M23" s="187">
        <f t="shared" si="6"/>
        <v>-1</v>
      </c>
      <c r="N23" s="167">
        <f t="shared" si="3"/>
        <v>366</v>
      </c>
      <c r="O23" s="163">
        <f t="shared" si="4"/>
        <v>294</v>
      </c>
      <c r="P23" s="164">
        <f t="shared" si="1"/>
        <v>-0.19672131147540983</v>
      </c>
    </row>
    <row r="24" spans="1:16" ht="12.75">
      <c r="A24" s="105" t="s">
        <v>39</v>
      </c>
      <c r="B24" s="93">
        <v>116</v>
      </c>
      <c r="C24" s="47">
        <v>160</v>
      </c>
      <c r="D24" s="154">
        <f t="shared" si="2"/>
        <v>0.3793103448275862</v>
      </c>
      <c r="E24" s="166"/>
      <c r="F24" s="163"/>
      <c r="G24" s="187"/>
      <c r="H24" s="225"/>
      <c r="I24" s="159"/>
      <c r="J24" s="139"/>
      <c r="K24" s="185">
        <v>8</v>
      </c>
      <c r="L24" s="128"/>
      <c r="M24" s="187">
        <f t="shared" si="6"/>
        <v>-1</v>
      </c>
      <c r="N24" s="167">
        <f t="shared" si="3"/>
        <v>124</v>
      </c>
      <c r="O24" s="163">
        <f t="shared" si="4"/>
        <v>160</v>
      </c>
      <c r="P24" s="164">
        <f t="shared" si="1"/>
        <v>0.2903225806451613</v>
      </c>
    </row>
    <row r="25" spans="1:16" ht="12.75">
      <c r="A25" s="105" t="s">
        <v>40</v>
      </c>
      <c r="B25" s="166"/>
      <c r="C25" s="47">
        <v>24</v>
      </c>
      <c r="D25" s="154"/>
      <c r="E25" s="166">
        <v>8</v>
      </c>
      <c r="F25" s="163"/>
      <c r="G25" s="187">
        <f t="shared" si="0"/>
        <v>-1</v>
      </c>
      <c r="H25" s="225"/>
      <c r="I25" s="159"/>
      <c r="J25" s="139"/>
      <c r="K25" s="138"/>
      <c r="L25" s="159"/>
      <c r="M25" s="187"/>
      <c r="N25" s="167">
        <f t="shared" si="3"/>
        <v>8</v>
      </c>
      <c r="O25" s="163">
        <f t="shared" si="4"/>
        <v>24</v>
      </c>
      <c r="P25" s="164">
        <f t="shared" si="1"/>
        <v>2</v>
      </c>
    </row>
    <row r="26" spans="1:16" ht="12.75">
      <c r="A26" s="105" t="s">
        <v>41</v>
      </c>
      <c r="B26" s="93">
        <v>6960</v>
      </c>
      <c r="C26" s="47">
        <v>7024</v>
      </c>
      <c r="D26" s="154">
        <f t="shared" si="2"/>
        <v>0.009195402298850575</v>
      </c>
      <c r="E26" s="166">
        <v>580</v>
      </c>
      <c r="F26" s="360">
        <v>976</v>
      </c>
      <c r="G26" s="187">
        <f t="shared" si="0"/>
        <v>0.6827586206896552</v>
      </c>
      <c r="H26" s="225"/>
      <c r="I26">
        <v>88</v>
      </c>
      <c r="J26" s="154"/>
      <c r="K26" s="185">
        <v>38</v>
      </c>
      <c r="L26">
        <v>21</v>
      </c>
      <c r="M26" s="187">
        <f t="shared" si="6"/>
        <v>-0.4473684210526316</v>
      </c>
      <c r="N26" s="167">
        <f t="shared" si="3"/>
        <v>7578</v>
      </c>
      <c r="O26" s="163">
        <f t="shared" si="4"/>
        <v>8109</v>
      </c>
      <c r="P26" s="164">
        <f t="shared" si="1"/>
        <v>0.07007125890736342</v>
      </c>
    </row>
    <row r="27" spans="1:16" ht="12.75">
      <c r="A27" s="105" t="s">
        <v>42</v>
      </c>
      <c r="B27" s="93">
        <v>1256</v>
      </c>
      <c r="C27" s="47">
        <v>1542</v>
      </c>
      <c r="D27" s="154">
        <f t="shared" si="2"/>
        <v>0.22770700636942676</v>
      </c>
      <c r="E27" s="166">
        <v>57</v>
      </c>
      <c r="F27" s="47">
        <v>124</v>
      </c>
      <c r="G27" s="187">
        <f t="shared" si="0"/>
        <v>1.1754385964912282</v>
      </c>
      <c r="H27" s="225"/>
      <c r="I27" s="159"/>
      <c r="J27" s="154"/>
      <c r="K27" s="185">
        <v>156</v>
      </c>
      <c r="L27">
        <v>221</v>
      </c>
      <c r="M27" s="187">
        <f t="shared" si="6"/>
        <v>0.4166666666666667</v>
      </c>
      <c r="N27" s="167">
        <f t="shared" si="3"/>
        <v>1469</v>
      </c>
      <c r="O27" s="163">
        <f t="shared" si="4"/>
        <v>1887</v>
      </c>
      <c r="P27" s="164">
        <f t="shared" si="1"/>
        <v>0.28454731109598363</v>
      </c>
    </row>
    <row r="28" spans="1:16" ht="12.75">
      <c r="A28" s="105" t="s">
        <v>168</v>
      </c>
      <c r="B28" s="93"/>
      <c r="C28" s="47">
        <v>150</v>
      </c>
      <c r="D28" s="154"/>
      <c r="E28" s="166"/>
      <c r="F28" s="168"/>
      <c r="G28" s="187"/>
      <c r="H28" s="225"/>
      <c r="I28" s="159"/>
      <c r="J28" s="154"/>
      <c r="K28" s="185"/>
      <c r="L28" s="128"/>
      <c r="M28" s="187"/>
      <c r="N28" s="167"/>
      <c r="O28" s="163">
        <f t="shared" si="4"/>
        <v>150</v>
      </c>
      <c r="P28" s="164"/>
    </row>
    <row r="29" spans="1:16" ht="12.75">
      <c r="A29" s="105" t="s">
        <v>43</v>
      </c>
      <c r="B29" s="93">
        <v>72</v>
      </c>
      <c r="C29" s="47">
        <v>68</v>
      </c>
      <c r="D29" s="154">
        <f t="shared" si="2"/>
        <v>-0.05555555555555555</v>
      </c>
      <c r="E29" s="166"/>
      <c r="F29" s="163"/>
      <c r="G29" s="187"/>
      <c r="H29" s="225"/>
      <c r="I29" s="159"/>
      <c r="J29" s="154"/>
      <c r="K29" s="185">
        <v>52</v>
      </c>
      <c r="L29">
        <v>38</v>
      </c>
      <c r="M29" s="187">
        <f t="shared" si="6"/>
        <v>-0.2692307692307692</v>
      </c>
      <c r="N29" s="167">
        <f t="shared" si="3"/>
        <v>124</v>
      </c>
      <c r="O29" s="163">
        <f t="shared" si="4"/>
        <v>106</v>
      </c>
      <c r="P29" s="164">
        <f t="shared" si="1"/>
        <v>-0.14516129032258066</v>
      </c>
    </row>
    <row r="30" spans="1:16" ht="12.75">
      <c r="A30" s="105" t="s">
        <v>157</v>
      </c>
      <c r="B30" s="93"/>
      <c r="C30" s="47">
        <v>20</v>
      </c>
      <c r="D30" s="154"/>
      <c r="E30" s="93"/>
      <c r="F30" s="360">
        <v>8</v>
      </c>
      <c r="G30" s="187"/>
      <c r="H30" s="225"/>
      <c r="I30" s="159"/>
      <c r="J30" s="154"/>
      <c r="K30" s="185"/>
      <c r="L30" s="159"/>
      <c r="M30" s="187"/>
      <c r="N30" s="167"/>
      <c r="O30" s="163">
        <f t="shared" si="4"/>
        <v>28</v>
      </c>
      <c r="P30" s="164"/>
    </row>
    <row r="31" spans="1:16" ht="12.75">
      <c r="A31" s="105" t="s">
        <v>44</v>
      </c>
      <c r="B31" s="93">
        <v>63</v>
      </c>
      <c r="C31" s="163"/>
      <c r="D31" s="154">
        <f t="shared" si="2"/>
        <v>-1</v>
      </c>
      <c r="E31" s="166">
        <v>95</v>
      </c>
      <c r="F31" s="47">
        <v>259</v>
      </c>
      <c r="G31" s="187">
        <f t="shared" si="0"/>
        <v>1.7263157894736842</v>
      </c>
      <c r="H31" s="225"/>
      <c r="I31" s="159"/>
      <c r="J31" s="139"/>
      <c r="K31" s="185"/>
      <c r="L31" s="345">
        <v>2</v>
      </c>
      <c r="M31" s="187"/>
      <c r="N31" s="167">
        <f t="shared" si="3"/>
        <v>158</v>
      </c>
      <c r="O31" s="163">
        <f t="shared" si="4"/>
        <v>261</v>
      </c>
      <c r="P31" s="164">
        <f t="shared" si="1"/>
        <v>0.6518987341772152</v>
      </c>
    </row>
    <row r="32" spans="1:16" ht="12.75">
      <c r="A32" s="105" t="s">
        <v>45</v>
      </c>
      <c r="B32" s="93">
        <v>8365</v>
      </c>
      <c r="C32" s="47">
        <v>8282</v>
      </c>
      <c r="D32" s="154">
        <f t="shared" si="2"/>
        <v>-0.009922295277943813</v>
      </c>
      <c r="E32" s="166">
        <v>1471</v>
      </c>
      <c r="F32" s="360">
        <v>1347</v>
      </c>
      <c r="G32" s="187">
        <f t="shared" si="0"/>
        <v>-0.08429639700883752</v>
      </c>
      <c r="H32" s="225"/>
      <c r="I32" s="159"/>
      <c r="J32" s="154"/>
      <c r="K32" s="185">
        <v>132</v>
      </c>
      <c r="L32" s="345">
        <v>110</v>
      </c>
      <c r="M32" s="187">
        <f t="shared" si="6"/>
        <v>-0.16666666666666666</v>
      </c>
      <c r="N32" s="167">
        <f t="shared" si="3"/>
        <v>9968</v>
      </c>
      <c r="O32" s="163">
        <f t="shared" si="4"/>
        <v>9739</v>
      </c>
      <c r="P32" s="164">
        <f t="shared" si="1"/>
        <v>-0.022973515248796147</v>
      </c>
    </row>
    <row r="33" spans="1:16" ht="12.75">
      <c r="A33" s="105" t="s">
        <v>46</v>
      </c>
      <c r="B33" s="93"/>
      <c r="C33" s="163"/>
      <c r="D33" s="154"/>
      <c r="E33" s="166"/>
      <c r="F33" s="168"/>
      <c r="G33" s="187"/>
      <c r="H33" s="225"/>
      <c r="I33" s="159"/>
      <c r="J33" s="139"/>
      <c r="K33" s="185">
        <v>406</v>
      </c>
      <c r="L33" s="345">
        <v>447</v>
      </c>
      <c r="M33" s="187">
        <f t="shared" si="6"/>
        <v>0.10098522167487685</v>
      </c>
      <c r="N33" s="167">
        <f t="shared" si="3"/>
        <v>406</v>
      </c>
      <c r="O33" s="163">
        <f t="shared" si="4"/>
        <v>447</v>
      </c>
      <c r="P33" s="164">
        <f t="shared" si="1"/>
        <v>0.10098522167487685</v>
      </c>
    </row>
    <row r="34" spans="1:16" ht="12.75">
      <c r="A34" s="105" t="s">
        <v>47</v>
      </c>
      <c r="B34" s="93">
        <v>3013</v>
      </c>
      <c r="C34" s="47">
        <v>3172</v>
      </c>
      <c r="D34" s="154">
        <f t="shared" si="2"/>
        <v>0.05277132426153336</v>
      </c>
      <c r="E34" s="93">
        <v>458</v>
      </c>
      <c r="F34" s="360">
        <v>424</v>
      </c>
      <c r="G34" s="187">
        <f t="shared" si="0"/>
        <v>-0.07423580786026202</v>
      </c>
      <c r="H34" s="225">
        <v>108</v>
      </c>
      <c r="I34">
        <v>76</v>
      </c>
      <c r="J34" s="154">
        <f>(I34-H34)/H34</f>
        <v>-0.2962962962962963</v>
      </c>
      <c r="K34" s="93">
        <v>98</v>
      </c>
      <c r="L34" s="345">
        <v>144</v>
      </c>
      <c r="M34" s="187">
        <f t="shared" si="6"/>
        <v>0.46938775510204084</v>
      </c>
      <c r="N34" s="167">
        <f t="shared" si="3"/>
        <v>3677</v>
      </c>
      <c r="O34" s="163">
        <f t="shared" si="4"/>
        <v>3816</v>
      </c>
      <c r="P34" s="164">
        <f t="shared" si="1"/>
        <v>0.03780255643187381</v>
      </c>
    </row>
    <row r="35" spans="1:16" ht="12.75">
      <c r="A35" s="105" t="s">
        <v>150</v>
      </c>
      <c r="B35" s="93"/>
      <c r="C35" s="163"/>
      <c r="D35" s="154"/>
      <c r="E35" s="166"/>
      <c r="F35" s="168"/>
      <c r="G35" s="187"/>
      <c r="H35" s="225"/>
      <c r="I35" s="159"/>
      <c r="J35" s="139"/>
      <c r="K35" s="185">
        <v>30</v>
      </c>
      <c r="L35" s="345">
        <v>75</v>
      </c>
      <c r="M35" s="187">
        <f t="shared" si="6"/>
        <v>1.5</v>
      </c>
      <c r="N35" s="167">
        <f t="shared" si="3"/>
        <v>30</v>
      </c>
      <c r="O35" s="163">
        <f t="shared" si="4"/>
        <v>75</v>
      </c>
      <c r="P35" s="164">
        <f t="shared" si="1"/>
        <v>1.5</v>
      </c>
    </row>
    <row r="36" spans="1:16" ht="12.75">
      <c r="A36" s="105" t="s">
        <v>48</v>
      </c>
      <c r="B36" s="93">
        <v>2138</v>
      </c>
      <c r="C36" s="47">
        <v>2319</v>
      </c>
      <c r="D36" s="154">
        <f t="shared" si="2"/>
        <v>0.08465855940130963</v>
      </c>
      <c r="E36" s="93">
        <v>110</v>
      </c>
      <c r="F36" s="360">
        <v>109</v>
      </c>
      <c r="G36" s="187">
        <f t="shared" si="0"/>
        <v>-0.00909090909090909</v>
      </c>
      <c r="H36" s="225"/>
      <c r="I36" s="159"/>
      <c r="J36" s="139"/>
      <c r="K36" s="185">
        <v>80</v>
      </c>
      <c r="L36" s="345">
        <v>50</v>
      </c>
      <c r="M36" s="187">
        <f t="shared" si="6"/>
        <v>-0.375</v>
      </c>
      <c r="N36" s="167">
        <f t="shared" si="3"/>
        <v>2328</v>
      </c>
      <c r="O36" s="163">
        <f t="shared" si="4"/>
        <v>2478</v>
      </c>
      <c r="P36" s="164">
        <f t="shared" si="1"/>
        <v>0.06443298969072164</v>
      </c>
    </row>
    <row r="37" spans="1:16" ht="12.75">
      <c r="A37" s="105" t="s">
        <v>49</v>
      </c>
      <c r="B37" s="93">
        <v>1785</v>
      </c>
      <c r="C37" s="47">
        <v>1677</v>
      </c>
      <c r="D37" s="154">
        <f t="shared" si="2"/>
        <v>-0.06050420168067227</v>
      </c>
      <c r="E37" s="93">
        <v>801</v>
      </c>
      <c r="F37" s="47">
        <v>749</v>
      </c>
      <c r="G37" s="164">
        <f aca="true" t="shared" si="7" ref="G37:G45">(F37-E37)/E37</f>
        <v>-0.06491885143570537</v>
      </c>
      <c r="H37" s="225">
        <v>68</v>
      </c>
      <c r="I37">
        <v>44</v>
      </c>
      <c r="J37" s="154">
        <f>(I37-H37)/H37</f>
        <v>-0.35294117647058826</v>
      </c>
      <c r="K37" s="185">
        <v>103</v>
      </c>
      <c r="L37" s="345">
        <v>109</v>
      </c>
      <c r="M37" s="187">
        <f t="shared" si="6"/>
        <v>0.05825242718446602</v>
      </c>
      <c r="N37" s="167">
        <f t="shared" si="3"/>
        <v>2757</v>
      </c>
      <c r="O37" s="163">
        <f t="shared" si="4"/>
        <v>2579</v>
      </c>
      <c r="P37" s="164">
        <f t="shared" si="1"/>
        <v>-0.06456293072179906</v>
      </c>
    </row>
    <row r="38" spans="1:16" ht="12.75">
      <c r="A38" s="105" t="s">
        <v>50</v>
      </c>
      <c r="B38" s="93">
        <v>1773</v>
      </c>
      <c r="C38" s="47">
        <v>1926</v>
      </c>
      <c r="D38" s="154">
        <f t="shared" si="2"/>
        <v>0.08629441624365482</v>
      </c>
      <c r="E38" s="93">
        <v>667</v>
      </c>
      <c r="F38" s="47">
        <v>679</v>
      </c>
      <c r="G38" s="164">
        <f t="shared" si="7"/>
        <v>0.017991004497751123</v>
      </c>
      <c r="H38" s="225"/>
      <c r="I38" s="128"/>
      <c r="J38" s="139"/>
      <c r="K38" s="185">
        <v>20</v>
      </c>
      <c r="L38" s="345"/>
      <c r="M38" s="187">
        <f t="shared" si="6"/>
        <v>-1</v>
      </c>
      <c r="N38" s="167">
        <f t="shared" si="3"/>
        <v>2460</v>
      </c>
      <c r="O38" s="163">
        <f t="shared" si="4"/>
        <v>2605</v>
      </c>
      <c r="P38" s="164">
        <f t="shared" si="1"/>
        <v>0.05894308943089431</v>
      </c>
    </row>
    <row r="39" spans="1:16" ht="12.75">
      <c r="A39" s="105" t="s">
        <v>51</v>
      </c>
      <c r="B39" s="93">
        <v>2375</v>
      </c>
      <c r="C39" s="47">
        <v>2407</v>
      </c>
      <c r="D39" s="154">
        <f t="shared" si="2"/>
        <v>0.013473684210526317</v>
      </c>
      <c r="E39" s="93">
        <v>953</v>
      </c>
      <c r="F39" s="47">
        <v>1139</v>
      </c>
      <c r="G39" s="164">
        <f t="shared" si="7"/>
        <v>0.19517313746065057</v>
      </c>
      <c r="H39" s="225"/>
      <c r="I39" s="159"/>
      <c r="J39" s="139"/>
      <c r="K39" s="185">
        <v>23</v>
      </c>
      <c r="L39" s="345">
        <v>18</v>
      </c>
      <c r="M39" s="187">
        <f t="shared" si="6"/>
        <v>-0.21739130434782608</v>
      </c>
      <c r="N39" s="167">
        <f t="shared" si="3"/>
        <v>3351</v>
      </c>
      <c r="O39" s="163">
        <f t="shared" si="4"/>
        <v>3564</v>
      </c>
      <c r="P39" s="164">
        <f t="shared" si="1"/>
        <v>0.06356311548791406</v>
      </c>
    </row>
    <row r="40" spans="1:16" ht="12.75">
      <c r="A40" s="105" t="s">
        <v>52</v>
      </c>
      <c r="B40" s="93">
        <v>5999</v>
      </c>
      <c r="C40" s="47">
        <v>5992</v>
      </c>
      <c r="D40" s="154">
        <f t="shared" si="2"/>
        <v>-0.0011668611435239206</v>
      </c>
      <c r="E40" s="93">
        <v>1560</v>
      </c>
      <c r="F40" s="47">
        <v>1577</v>
      </c>
      <c r="G40" s="164">
        <f t="shared" si="7"/>
        <v>0.010897435897435897</v>
      </c>
      <c r="H40" s="225"/>
      <c r="I40" s="159"/>
      <c r="J40" s="139"/>
      <c r="K40" s="185">
        <v>353</v>
      </c>
      <c r="L40" s="345">
        <v>495</v>
      </c>
      <c r="M40" s="187">
        <f t="shared" si="6"/>
        <v>0.40226628895184136</v>
      </c>
      <c r="N40" s="167">
        <f t="shared" si="3"/>
        <v>7912</v>
      </c>
      <c r="O40" s="163">
        <f t="shared" si="4"/>
        <v>8064</v>
      </c>
      <c r="P40" s="164">
        <f t="shared" si="1"/>
        <v>0.019211324570273004</v>
      </c>
    </row>
    <row r="41" spans="1:16" ht="12.75">
      <c r="A41" s="105" t="s">
        <v>53</v>
      </c>
      <c r="B41" s="93">
        <v>2114</v>
      </c>
      <c r="C41" s="47">
        <v>2029</v>
      </c>
      <c r="D41" s="154">
        <f t="shared" si="2"/>
        <v>-0.0402081362346263</v>
      </c>
      <c r="E41" s="93">
        <v>288</v>
      </c>
      <c r="F41" s="47">
        <v>260</v>
      </c>
      <c r="G41" s="164">
        <f t="shared" si="7"/>
        <v>-0.09722222222222222</v>
      </c>
      <c r="H41" s="225"/>
      <c r="I41" s="159"/>
      <c r="J41" s="139"/>
      <c r="K41" s="185">
        <v>10</v>
      </c>
      <c r="L41" s="345">
        <v>14</v>
      </c>
      <c r="M41" s="187">
        <f t="shared" si="6"/>
        <v>0.4</v>
      </c>
      <c r="N41" s="167">
        <f t="shared" si="3"/>
        <v>2412</v>
      </c>
      <c r="O41" s="163">
        <f t="shared" si="4"/>
        <v>2303</v>
      </c>
      <c r="P41" s="164">
        <f t="shared" si="1"/>
        <v>-0.045190713101160865</v>
      </c>
    </row>
    <row r="42" spans="1:16" ht="12.75">
      <c r="A42" s="105" t="s">
        <v>54</v>
      </c>
      <c r="B42" s="93">
        <v>2854</v>
      </c>
      <c r="C42" s="47">
        <v>3399</v>
      </c>
      <c r="D42" s="154">
        <f t="shared" si="2"/>
        <v>0.19096005606166783</v>
      </c>
      <c r="E42" s="93">
        <v>889</v>
      </c>
      <c r="F42" s="47">
        <v>691</v>
      </c>
      <c r="G42" s="164">
        <f t="shared" si="7"/>
        <v>-0.22272215973003376</v>
      </c>
      <c r="H42" s="225"/>
      <c r="I42">
        <v>78</v>
      </c>
      <c r="J42" s="154"/>
      <c r="K42" s="185">
        <v>5</v>
      </c>
      <c r="L42" s="345">
        <v>29</v>
      </c>
      <c r="M42" s="187">
        <f t="shared" si="6"/>
        <v>4.8</v>
      </c>
      <c r="N42" s="167">
        <f t="shared" si="3"/>
        <v>3748</v>
      </c>
      <c r="O42" s="163">
        <f t="shared" si="4"/>
        <v>4197</v>
      </c>
      <c r="P42" s="164">
        <f t="shared" si="1"/>
        <v>0.11979722518676628</v>
      </c>
    </row>
    <row r="43" spans="1:16" ht="12.75">
      <c r="A43" s="105" t="s">
        <v>56</v>
      </c>
      <c r="B43" s="93">
        <v>1200</v>
      </c>
      <c r="C43" s="47">
        <v>1221</v>
      </c>
      <c r="D43" s="154">
        <f t="shared" si="2"/>
        <v>0.0175</v>
      </c>
      <c r="E43" s="93">
        <v>497</v>
      </c>
      <c r="F43" s="47">
        <v>526</v>
      </c>
      <c r="G43" s="164">
        <f t="shared" si="7"/>
        <v>0.05835010060362173</v>
      </c>
      <c r="H43" s="225">
        <v>29</v>
      </c>
      <c r="I43" s="345">
        <v>40</v>
      </c>
      <c r="J43" s="154">
        <f>(I43-H43)/H43</f>
        <v>0.3793103448275862</v>
      </c>
      <c r="K43" s="185">
        <v>27</v>
      </c>
      <c r="L43" s="345">
        <v>16</v>
      </c>
      <c r="M43" s="187">
        <f t="shared" si="6"/>
        <v>-0.4074074074074074</v>
      </c>
      <c r="N43" s="167">
        <f t="shared" si="3"/>
        <v>1753</v>
      </c>
      <c r="O43" s="163">
        <f t="shared" si="4"/>
        <v>1803</v>
      </c>
      <c r="P43" s="164">
        <f t="shared" si="1"/>
        <v>0.02852253280091272</v>
      </c>
    </row>
    <row r="44" spans="1:16" ht="12.75">
      <c r="A44" s="105" t="s">
        <v>55</v>
      </c>
      <c r="B44" s="93">
        <v>1133</v>
      </c>
      <c r="C44" s="47">
        <v>1123</v>
      </c>
      <c r="D44" s="154">
        <f t="shared" si="2"/>
        <v>-0.0088261253309797</v>
      </c>
      <c r="E44" s="93">
        <v>297</v>
      </c>
      <c r="F44" s="47">
        <v>266</v>
      </c>
      <c r="G44" s="164">
        <f t="shared" si="7"/>
        <v>-0.10437710437710437</v>
      </c>
      <c r="H44" s="225"/>
      <c r="I44" s="159"/>
      <c r="J44" s="154"/>
      <c r="K44" s="185">
        <v>7</v>
      </c>
      <c r="L44" s="345">
        <v>71</v>
      </c>
      <c r="M44" s="187">
        <f t="shared" si="6"/>
        <v>9.142857142857142</v>
      </c>
      <c r="N44" s="167">
        <f t="shared" si="3"/>
        <v>1437</v>
      </c>
      <c r="O44" s="163">
        <f t="shared" si="4"/>
        <v>1460</v>
      </c>
      <c r="P44" s="164">
        <f t="shared" si="1"/>
        <v>0.016005567153792623</v>
      </c>
    </row>
    <row r="45" spans="1:16" ht="12.75">
      <c r="A45" s="105" t="s">
        <v>57</v>
      </c>
      <c r="B45" s="93">
        <v>1334</v>
      </c>
      <c r="C45" s="47">
        <v>1326</v>
      </c>
      <c r="D45" s="154">
        <f t="shared" si="2"/>
        <v>-0.005997001499250375</v>
      </c>
      <c r="E45" s="93">
        <v>1503</v>
      </c>
      <c r="F45" s="360">
        <v>1500</v>
      </c>
      <c r="G45" s="164">
        <f t="shared" si="7"/>
        <v>-0.001996007984031936</v>
      </c>
      <c r="H45" s="225">
        <v>96</v>
      </c>
      <c r="I45">
        <v>279</v>
      </c>
      <c r="J45" s="154">
        <f>(I45-H45)/H45</f>
        <v>1.90625</v>
      </c>
      <c r="K45" s="185">
        <v>585</v>
      </c>
      <c r="L45">
        <v>537</v>
      </c>
      <c r="M45" s="187">
        <f t="shared" si="6"/>
        <v>-0.08205128205128205</v>
      </c>
      <c r="N45" s="167">
        <f t="shared" si="3"/>
        <v>3518</v>
      </c>
      <c r="O45" s="163">
        <f t="shared" si="4"/>
        <v>3642</v>
      </c>
      <c r="P45" s="164">
        <f t="shared" si="1"/>
        <v>0.03524729960204662</v>
      </c>
    </row>
    <row r="46" spans="1:16" ht="12.75">
      <c r="A46" s="105" t="s">
        <v>106</v>
      </c>
      <c r="B46" s="185">
        <v>200</v>
      </c>
      <c r="C46" s="47">
        <v>172</v>
      </c>
      <c r="D46" s="154">
        <f t="shared" si="2"/>
        <v>-0.14</v>
      </c>
      <c r="E46" s="166"/>
      <c r="F46" s="163"/>
      <c r="G46" s="164"/>
      <c r="H46" s="225"/>
      <c r="I46" s="159"/>
      <c r="J46" s="154"/>
      <c r="K46" s="166">
        <v>12</v>
      </c>
      <c r="L46" s="159">
        <v>39</v>
      </c>
      <c r="M46" s="187">
        <f t="shared" si="6"/>
        <v>2.25</v>
      </c>
      <c r="N46" s="167">
        <f t="shared" si="3"/>
        <v>212</v>
      </c>
      <c r="O46" s="163">
        <f t="shared" si="4"/>
        <v>211</v>
      </c>
      <c r="P46" s="164">
        <f t="shared" si="1"/>
        <v>-0.0047169811320754715</v>
      </c>
    </row>
    <row r="47" spans="1:16" ht="12">
      <c r="A47" s="318" t="s">
        <v>58</v>
      </c>
      <c r="B47" s="467">
        <f>SUM(B9:B46)</f>
        <v>68689</v>
      </c>
      <c r="C47" s="468">
        <f>SUM(C9:C46)</f>
        <v>68906</v>
      </c>
      <c r="D47" s="469">
        <f t="shared" si="2"/>
        <v>0.0031591666787986433</v>
      </c>
      <c r="E47" s="467">
        <f>SUM(E9:E46)</f>
        <v>17437</v>
      </c>
      <c r="F47" s="468">
        <f>SUM(F9:F46)</f>
        <v>18408</v>
      </c>
      <c r="G47" s="470">
        <f>(F47-E47)/E47</f>
        <v>0.05568618455009463</v>
      </c>
      <c r="H47" s="471">
        <f>SUM(H9:H46)</f>
        <v>776</v>
      </c>
      <c r="I47" s="472">
        <f>SUM(I9:I46)</f>
        <v>1124</v>
      </c>
      <c r="J47" s="469">
        <f>(I47-H47)/H47</f>
        <v>0.4484536082474227</v>
      </c>
      <c r="K47" s="467">
        <f>SUM(K9:K46)</f>
        <v>3188</v>
      </c>
      <c r="L47" s="468">
        <f>SUM(L9:L46)</f>
        <v>3534</v>
      </c>
      <c r="M47" s="470">
        <f>(L47-K47)/K47</f>
        <v>0.10853199498117942</v>
      </c>
      <c r="N47" s="473">
        <f>SUM(N9:N46)</f>
        <v>90090</v>
      </c>
      <c r="O47" s="468">
        <f>SUM(O9:O46)</f>
        <v>91972</v>
      </c>
      <c r="P47" s="470">
        <f t="shared" si="1"/>
        <v>0.02089022089022089</v>
      </c>
    </row>
    <row r="48" spans="1:16" ht="12">
      <c r="A48" s="319" t="s">
        <v>9</v>
      </c>
      <c r="B48" s="202"/>
      <c r="C48" s="194"/>
      <c r="D48" s="357"/>
      <c r="E48" s="202"/>
      <c r="F48" s="194"/>
      <c r="G48" s="179"/>
      <c r="H48" s="358"/>
      <c r="I48" s="359"/>
      <c r="J48" s="357"/>
      <c r="K48" s="202"/>
      <c r="L48" s="194"/>
      <c r="M48" s="179"/>
      <c r="N48" s="201"/>
      <c r="O48" s="194"/>
      <c r="P48" s="179"/>
    </row>
    <row r="49" spans="1:16" ht="12.75">
      <c r="A49" s="353" t="s">
        <v>31</v>
      </c>
      <c r="B49" s="248"/>
      <c r="C49" s="168">
        <v>48</v>
      </c>
      <c r="D49" s="361"/>
      <c r="E49" s="248"/>
      <c r="F49" s="168"/>
      <c r="G49" s="169"/>
      <c r="H49" s="362"/>
      <c r="I49" s="363"/>
      <c r="J49" s="361"/>
      <c r="K49" s="248"/>
      <c r="L49" s="168"/>
      <c r="M49" s="169"/>
      <c r="N49" s="307"/>
      <c r="O49" s="163">
        <f aca="true" t="shared" si="8" ref="O49:O58">SUM(C49+F49+I49+L49)</f>
        <v>48</v>
      </c>
      <c r="P49" s="169"/>
    </row>
    <row r="50" spans="1:16" ht="12.75">
      <c r="A50" s="353" t="s">
        <v>34</v>
      </c>
      <c r="B50" s="248"/>
      <c r="C50" s="168">
        <v>144</v>
      </c>
      <c r="D50" s="361"/>
      <c r="E50" s="248"/>
      <c r="F50" s="168"/>
      <c r="G50" s="169"/>
      <c r="H50" s="362"/>
      <c r="I50" s="363"/>
      <c r="J50" s="361"/>
      <c r="K50" s="248"/>
      <c r="L50" s="168"/>
      <c r="M50" s="169"/>
      <c r="N50" s="307"/>
      <c r="O50" s="163">
        <f t="shared" si="8"/>
        <v>144</v>
      </c>
      <c r="P50" s="169"/>
    </row>
    <row r="51" spans="1:16" ht="12.75">
      <c r="A51" s="353" t="s">
        <v>35</v>
      </c>
      <c r="B51" s="248"/>
      <c r="C51" s="168"/>
      <c r="D51" s="361"/>
      <c r="E51" s="248"/>
      <c r="F51" s="168"/>
      <c r="G51" s="169"/>
      <c r="H51" s="362"/>
      <c r="I51" s="363">
        <v>78</v>
      </c>
      <c r="J51" s="361"/>
      <c r="K51" s="248"/>
      <c r="L51" s="168"/>
      <c r="M51" s="169"/>
      <c r="N51" s="307"/>
      <c r="O51" s="163">
        <f t="shared" si="8"/>
        <v>78</v>
      </c>
      <c r="P51" s="169"/>
    </row>
    <row r="52" spans="1:16" ht="12.75">
      <c r="A52" s="353" t="s">
        <v>37</v>
      </c>
      <c r="B52" s="248"/>
      <c r="C52" s="168">
        <v>104</v>
      </c>
      <c r="D52" s="361"/>
      <c r="E52" s="248"/>
      <c r="F52" s="168"/>
      <c r="G52" s="169"/>
      <c r="H52" s="362"/>
      <c r="I52" s="363"/>
      <c r="J52" s="361"/>
      <c r="K52" s="248"/>
      <c r="L52" s="168"/>
      <c r="M52" s="169"/>
      <c r="N52" s="307"/>
      <c r="O52" s="163">
        <f t="shared" si="8"/>
        <v>104</v>
      </c>
      <c r="P52" s="169"/>
    </row>
    <row r="53" spans="1:16" ht="12.75">
      <c r="A53" s="353" t="s">
        <v>542</v>
      </c>
      <c r="B53" s="248"/>
      <c r="C53" s="168">
        <v>104</v>
      </c>
      <c r="D53" s="361"/>
      <c r="E53" s="248"/>
      <c r="F53" s="168"/>
      <c r="G53" s="169"/>
      <c r="H53" s="362"/>
      <c r="I53" s="363"/>
      <c r="J53" s="361"/>
      <c r="K53" s="248"/>
      <c r="L53" s="168">
        <v>34</v>
      </c>
      <c r="M53" s="169"/>
      <c r="N53" s="307"/>
      <c r="O53" s="163">
        <f t="shared" si="8"/>
        <v>138</v>
      </c>
      <c r="P53" s="169"/>
    </row>
    <row r="54" spans="1:16" ht="12.75">
      <c r="A54" s="353" t="s">
        <v>45</v>
      </c>
      <c r="B54" s="248"/>
      <c r="C54" s="168">
        <v>180</v>
      </c>
      <c r="D54" s="361"/>
      <c r="E54" s="248"/>
      <c r="F54" s="168"/>
      <c r="G54" s="169"/>
      <c r="H54" s="362"/>
      <c r="I54" s="363"/>
      <c r="J54" s="361"/>
      <c r="K54" s="248"/>
      <c r="L54" s="168"/>
      <c r="M54" s="169"/>
      <c r="N54" s="307"/>
      <c r="O54" s="163">
        <f t="shared" si="8"/>
        <v>180</v>
      </c>
      <c r="P54" s="169"/>
    </row>
    <row r="55" spans="1:16" ht="12.75">
      <c r="A55" s="353" t="s">
        <v>49</v>
      </c>
      <c r="B55" s="248"/>
      <c r="C55" s="168">
        <v>104</v>
      </c>
      <c r="D55" s="361"/>
      <c r="E55" s="248"/>
      <c r="F55" s="168"/>
      <c r="G55" s="169"/>
      <c r="H55" s="362"/>
      <c r="I55" s="363"/>
      <c r="J55" s="361"/>
      <c r="K55" s="248"/>
      <c r="L55" s="168"/>
      <c r="M55" s="169"/>
      <c r="N55" s="307"/>
      <c r="O55" s="163">
        <f t="shared" si="8"/>
        <v>104</v>
      </c>
      <c r="P55" s="169"/>
    </row>
    <row r="56" spans="1:16" ht="12.75">
      <c r="A56" s="353" t="s">
        <v>50</v>
      </c>
      <c r="B56" s="248"/>
      <c r="C56" s="168">
        <v>114</v>
      </c>
      <c r="D56" s="361"/>
      <c r="E56" s="248"/>
      <c r="F56" s="168"/>
      <c r="G56" s="169"/>
      <c r="H56" s="362"/>
      <c r="I56" s="363"/>
      <c r="J56" s="361"/>
      <c r="K56" s="248"/>
      <c r="L56" s="168"/>
      <c r="M56" s="169"/>
      <c r="N56" s="307"/>
      <c r="O56" s="163">
        <f t="shared" si="8"/>
        <v>114</v>
      </c>
      <c r="P56" s="169"/>
    </row>
    <row r="57" spans="1:16" ht="12.75">
      <c r="A57" s="353" t="s">
        <v>53</v>
      </c>
      <c r="B57" s="248"/>
      <c r="C57" s="168">
        <v>60</v>
      </c>
      <c r="D57" s="361"/>
      <c r="E57" s="248"/>
      <c r="F57" s="168"/>
      <c r="G57" s="169"/>
      <c r="H57" s="362"/>
      <c r="I57" s="363"/>
      <c r="J57" s="361"/>
      <c r="K57" s="248"/>
      <c r="L57" s="168"/>
      <c r="M57" s="169"/>
      <c r="N57" s="307"/>
      <c r="O57" s="163">
        <f t="shared" si="8"/>
        <v>60</v>
      </c>
      <c r="P57" s="169"/>
    </row>
    <row r="58" spans="1:16" ht="12.75">
      <c r="A58" s="353" t="s">
        <v>57</v>
      </c>
      <c r="B58" s="248"/>
      <c r="C58" s="168">
        <v>60</v>
      </c>
      <c r="D58" s="361"/>
      <c r="E58" s="248"/>
      <c r="F58" s="168"/>
      <c r="G58" s="169"/>
      <c r="H58" s="362"/>
      <c r="I58" s="363"/>
      <c r="J58" s="361"/>
      <c r="K58" s="248"/>
      <c r="L58" s="168"/>
      <c r="M58" s="169"/>
      <c r="N58" s="307"/>
      <c r="O58" s="163">
        <f t="shared" si="8"/>
        <v>60</v>
      </c>
      <c r="P58" s="169"/>
    </row>
    <row r="59" spans="1:16" ht="12">
      <c r="A59" s="318" t="s">
        <v>541</v>
      </c>
      <c r="B59" s="467">
        <v>532</v>
      </c>
      <c r="C59" s="468">
        <f>SUM(C49:C58)</f>
        <v>918</v>
      </c>
      <c r="D59" s="469">
        <f t="shared" si="2"/>
        <v>0.7255639097744361</v>
      </c>
      <c r="E59" s="467"/>
      <c r="F59" s="468"/>
      <c r="G59" s="470"/>
      <c r="H59" s="471"/>
      <c r="I59" s="474">
        <f>SUM(I49:I58)</f>
        <v>78</v>
      </c>
      <c r="J59" s="469"/>
      <c r="K59" s="467">
        <v>48</v>
      </c>
      <c r="L59" s="468">
        <f>SUM(L49:L58)</f>
        <v>34</v>
      </c>
      <c r="M59" s="469">
        <f>(L59-K59)/K59</f>
        <v>-0.2916666666666667</v>
      </c>
      <c r="N59" s="467">
        <f>SUM(B59+E59+H59+K59)</f>
        <v>580</v>
      </c>
      <c r="O59" s="468">
        <f>SUM(O49:O58)</f>
        <v>1030</v>
      </c>
      <c r="P59" s="470">
        <f>(O59-N59)/N59</f>
        <v>0.7758620689655172</v>
      </c>
    </row>
    <row r="60" spans="1:16" ht="12">
      <c r="A60" s="157" t="s">
        <v>59</v>
      </c>
      <c r="B60" s="158"/>
      <c r="C60" s="163"/>
      <c r="D60" s="162"/>
      <c r="E60" s="166"/>
      <c r="F60" s="163"/>
      <c r="G60" s="160"/>
      <c r="H60" s="161"/>
      <c r="I60" s="159"/>
      <c r="J60" s="162"/>
      <c r="K60" s="158"/>
      <c r="L60" s="159"/>
      <c r="M60" s="160"/>
      <c r="N60" s="167"/>
      <c r="O60" s="159"/>
      <c r="P60" s="160"/>
    </row>
    <row r="61" spans="1:16" ht="12.75">
      <c r="A61" s="105" t="s">
        <v>60</v>
      </c>
      <c r="B61" s="93">
        <v>1844</v>
      </c>
      <c r="C61" s="163">
        <v>1700</v>
      </c>
      <c r="D61" s="154">
        <f t="shared" si="2"/>
        <v>-0.07809110629067245</v>
      </c>
      <c r="E61" s="93">
        <v>1589</v>
      </c>
      <c r="F61" s="360">
        <v>1457</v>
      </c>
      <c r="G61" s="169">
        <f aca="true" t="shared" si="9" ref="G61:G75">(F61-E61)/E61</f>
        <v>-0.08307111390811832</v>
      </c>
      <c r="H61" s="341">
        <v>230</v>
      </c>
      <c r="I61">
        <v>292</v>
      </c>
      <c r="J61" s="154">
        <f>(I61-H61)/H61</f>
        <v>0.26956521739130435</v>
      </c>
      <c r="K61" s="185">
        <v>51</v>
      </c>
      <c r="L61">
        <v>57</v>
      </c>
      <c r="M61" s="187">
        <f>(L61-K61)/K61</f>
        <v>0.11764705882352941</v>
      </c>
      <c r="N61" s="167">
        <f aca="true" t="shared" si="10" ref="N61:N74">SUM(B61+E61+H61+K61)</f>
        <v>3714</v>
      </c>
      <c r="O61" s="163">
        <f>SUM(C61+F61+I61+L61)</f>
        <v>3506</v>
      </c>
      <c r="P61" s="169">
        <f aca="true" t="shared" si="11" ref="P61:P75">(O61-N61)/N61</f>
        <v>-0.05600430802369413</v>
      </c>
    </row>
    <row r="62" spans="1:16" ht="12.75">
      <c r="A62" s="105" t="s">
        <v>6</v>
      </c>
      <c r="B62" s="93">
        <v>116</v>
      </c>
      <c r="C62" s="163">
        <v>118</v>
      </c>
      <c r="D62" s="154">
        <f t="shared" si="2"/>
        <v>0.017241379310344827</v>
      </c>
      <c r="E62" s="166"/>
      <c r="F62" s="47"/>
      <c r="G62" s="169"/>
      <c r="H62" s="225"/>
      <c r="I62" s="170"/>
      <c r="J62" s="171"/>
      <c r="K62" s="138"/>
      <c r="L62" s="159"/>
      <c r="M62" s="169"/>
      <c r="N62" s="167">
        <f t="shared" si="10"/>
        <v>116</v>
      </c>
      <c r="O62" s="163">
        <f>SUM(C62+F62+I62+L62)</f>
        <v>118</v>
      </c>
      <c r="P62" s="169">
        <f t="shared" si="11"/>
        <v>0.017241379310344827</v>
      </c>
    </row>
    <row r="63" spans="1:16" ht="12">
      <c r="A63" s="105" t="s">
        <v>61</v>
      </c>
      <c r="B63" s="93">
        <v>87</v>
      </c>
      <c r="C63" s="163">
        <v>102</v>
      </c>
      <c r="D63" s="154">
        <f t="shared" si="2"/>
        <v>0.1724137931034483</v>
      </c>
      <c r="E63" s="93">
        <v>36</v>
      </c>
      <c r="F63" s="168">
        <v>75</v>
      </c>
      <c r="G63" s="169">
        <f t="shared" si="9"/>
        <v>1.0833333333333333</v>
      </c>
      <c r="H63" s="225"/>
      <c r="I63" s="170"/>
      <c r="J63" s="171"/>
      <c r="K63" s="138"/>
      <c r="L63" s="159"/>
      <c r="M63" s="169"/>
      <c r="N63" s="167">
        <f t="shared" si="10"/>
        <v>123</v>
      </c>
      <c r="O63" s="163">
        <f aca="true" t="shared" si="12" ref="O63:O74">SUM(C63+F63+I63+L63)</f>
        <v>177</v>
      </c>
      <c r="P63" s="169">
        <f t="shared" si="11"/>
        <v>0.43902439024390244</v>
      </c>
    </row>
    <row r="64" spans="1:16" ht="12.75">
      <c r="A64" s="105" t="s">
        <v>62</v>
      </c>
      <c r="B64" s="93">
        <v>1177</v>
      </c>
      <c r="C64" s="163">
        <v>724</v>
      </c>
      <c r="D64" s="154">
        <f t="shared" si="2"/>
        <v>-0.3848768054375531</v>
      </c>
      <c r="E64" s="93">
        <v>2857</v>
      </c>
      <c r="F64" s="47">
        <v>2315</v>
      </c>
      <c r="G64" s="169">
        <f t="shared" si="9"/>
        <v>-0.18970948547427371</v>
      </c>
      <c r="H64" s="225"/>
      <c r="I64" s="170"/>
      <c r="J64" s="171"/>
      <c r="K64" s="185">
        <v>143</v>
      </c>
      <c r="L64">
        <v>115</v>
      </c>
      <c r="M64" s="187">
        <f aca="true" t="shared" si="13" ref="M64:M73">(L64-K64)/K64</f>
        <v>-0.1958041958041958</v>
      </c>
      <c r="N64" s="167">
        <f t="shared" si="10"/>
        <v>4177</v>
      </c>
      <c r="O64" s="163">
        <f t="shared" si="12"/>
        <v>3154</v>
      </c>
      <c r="P64" s="169">
        <f t="shared" si="11"/>
        <v>-0.2449126167105578</v>
      </c>
    </row>
    <row r="65" spans="1:16" ht="12.75">
      <c r="A65" s="105" t="s">
        <v>63</v>
      </c>
      <c r="B65" s="93">
        <v>964</v>
      </c>
      <c r="C65" s="345">
        <v>824</v>
      </c>
      <c r="D65" s="154">
        <f t="shared" si="2"/>
        <v>-0.14522821576763487</v>
      </c>
      <c r="E65" s="93">
        <v>1142</v>
      </c>
      <c r="F65" s="47">
        <v>1398</v>
      </c>
      <c r="G65" s="169">
        <f t="shared" si="9"/>
        <v>0.22416812609457093</v>
      </c>
      <c r="H65" s="341">
        <v>230</v>
      </c>
      <c r="I65">
        <v>187</v>
      </c>
      <c r="J65" s="154">
        <f>(I65-H65)/H65</f>
        <v>-0.18695652173913044</v>
      </c>
      <c r="K65" s="185">
        <v>31</v>
      </c>
      <c r="L65" s="345">
        <v>19</v>
      </c>
      <c r="M65" s="187">
        <f t="shared" si="13"/>
        <v>-0.3870967741935484</v>
      </c>
      <c r="N65" s="167">
        <f t="shared" si="10"/>
        <v>2367</v>
      </c>
      <c r="O65" s="163">
        <f t="shared" si="12"/>
        <v>2428</v>
      </c>
      <c r="P65" s="169">
        <f t="shared" si="11"/>
        <v>0.02577101816645543</v>
      </c>
    </row>
    <row r="66" spans="1:16" ht="12.75">
      <c r="A66" s="105" t="s">
        <v>64</v>
      </c>
      <c r="B66" s="93">
        <v>699</v>
      </c>
      <c r="C66">
        <v>807</v>
      </c>
      <c r="D66" s="154">
        <f t="shared" si="2"/>
        <v>0.15450643776824036</v>
      </c>
      <c r="E66" s="93">
        <v>168</v>
      </c>
      <c r="F66" s="47">
        <v>285</v>
      </c>
      <c r="G66" s="169">
        <f t="shared" si="9"/>
        <v>0.6964285714285714</v>
      </c>
      <c r="H66" s="341">
        <v>168</v>
      </c>
      <c r="I66" s="345">
        <v>177</v>
      </c>
      <c r="J66" s="154">
        <f>(I66-H66)/H66</f>
        <v>0.05357142857142857</v>
      </c>
      <c r="K66" s="185">
        <v>12</v>
      </c>
      <c r="L66" s="345">
        <v>4</v>
      </c>
      <c r="M66" s="187">
        <f t="shared" si="13"/>
        <v>-0.6666666666666666</v>
      </c>
      <c r="N66" s="167">
        <f t="shared" si="10"/>
        <v>1047</v>
      </c>
      <c r="O66" s="163">
        <f t="shared" si="12"/>
        <v>1273</v>
      </c>
      <c r="P66" s="169">
        <f t="shared" si="11"/>
        <v>0.21585482330468003</v>
      </c>
    </row>
    <row r="67" spans="1:16" ht="12.75">
      <c r="A67" s="105" t="s">
        <v>65</v>
      </c>
      <c r="B67" s="93"/>
      <c r="C67" s="163"/>
      <c r="D67" s="154"/>
      <c r="E67" s="93">
        <v>210</v>
      </c>
      <c r="F67" s="47">
        <v>273</v>
      </c>
      <c r="G67" s="169">
        <f t="shared" si="9"/>
        <v>0.3</v>
      </c>
      <c r="H67" s="225"/>
      <c r="I67" s="170"/>
      <c r="J67" s="171"/>
      <c r="K67" s="185">
        <v>9</v>
      </c>
      <c r="L67" s="345">
        <v>29</v>
      </c>
      <c r="M67" s="187">
        <f t="shared" si="13"/>
        <v>2.2222222222222223</v>
      </c>
      <c r="N67" s="167">
        <f t="shared" si="10"/>
        <v>219</v>
      </c>
      <c r="O67" s="163">
        <f t="shared" si="12"/>
        <v>302</v>
      </c>
      <c r="P67" s="169">
        <f t="shared" si="11"/>
        <v>0.3789954337899543</v>
      </c>
    </row>
    <row r="68" spans="1:16" ht="12.75">
      <c r="A68" s="105" t="s">
        <v>66</v>
      </c>
      <c r="B68" s="93">
        <v>1122</v>
      </c>
      <c r="C68" s="360">
        <v>1124</v>
      </c>
      <c r="D68" s="154">
        <f t="shared" si="2"/>
        <v>0.0017825311942959</v>
      </c>
      <c r="E68" s="93">
        <v>1391</v>
      </c>
      <c r="F68" s="47">
        <v>1209</v>
      </c>
      <c r="G68" s="169">
        <f t="shared" si="9"/>
        <v>-0.1308411214953271</v>
      </c>
      <c r="H68" s="341">
        <v>111</v>
      </c>
      <c r="I68" s="345">
        <v>81</v>
      </c>
      <c r="J68" s="154">
        <f aca="true" t="shared" si="14" ref="J68:J74">(I68-H68)/H68</f>
        <v>-0.2702702702702703</v>
      </c>
      <c r="K68" s="185">
        <v>153</v>
      </c>
      <c r="L68" s="345">
        <v>129</v>
      </c>
      <c r="M68" s="187">
        <f t="shared" si="13"/>
        <v>-0.1568627450980392</v>
      </c>
      <c r="N68" s="167">
        <f t="shared" si="10"/>
        <v>2777</v>
      </c>
      <c r="O68" s="163">
        <f t="shared" si="12"/>
        <v>2543</v>
      </c>
      <c r="P68" s="169">
        <f t="shared" si="11"/>
        <v>-0.08426359380626576</v>
      </c>
    </row>
    <row r="69" spans="1:16" ht="12.75">
      <c r="A69" s="105" t="s">
        <v>142</v>
      </c>
      <c r="B69" s="166"/>
      <c r="C69" s="163"/>
      <c r="D69" s="154"/>
      <c r="E69" s="93">
        <v>4</v>
      </c>
      <c r="F69" s="47"/>
      <c r="G69" s="169">
        <f t="shared" si="9"/>
        <v>-1</v>
      </c>
      <c r="H69" s="341"/>
      <c r="I69" s="345">
        <v>16</v>
      </c>
      <c r="J69" s="154"/>
      <c r="K69" s="138"/>
      <c r="L69" s="345"/>
      <c r="M69" s="187"/>
      <c r="N69" s="167">
        <f t="shared" si="10"/>
        <v>4</v>
      </c>
      <c r="O69" s="163">
        <f t="shared" si="12"/>
        <v>16</v>
      </c>
      <c r="P69" s="169">
        <f t="shared" si="11"/>
        <v>3</v>
      </c>
    </row>
    <row r="70" spans="1:16" ht="12.75">
      <c r="A70" s="105" t="s">
        <v>137</v>
      </c>
      <c r="B70" s="93">
        <v>199</v>
      </c>
      <c r="C70" s="360">
        <v>247</v>
      </c>
      <c r="D70" s="154">
        <f t="shared" si="2"/>
        <v>0.24120603015075376</v>
      </c>
      <c r="E70" s="93">
        <v>751</v>
      </c>
      <c r="F70" s="47">
        <v>736</v>
      </c>
      <c r="G70" s="169">
        <f t="shared" si="9"/>
        <v>-0.019973368841544607</v>
      </c>
      <c r="H70" s="341">
        <v>218</v>
      </c>
      <c r="I70" s="345">
        <v>233</v>
      </c>
      <c r="J70" s="154">
        <f t="shared" si="14"/>
        <v>0.06880733944954129</v>
      </c>
      <c r="K70" s="185">
        <v>4</v>
      </c>
      <c r="L70" s="345">
        <v>20</v>
      </c>
      <c r="M70" s="187">
        <f t="shared" si="13"/>
        <v>4</v>
      </c>
      <c r="N70" s="167">
        <f t="shared" si="10"/>
        <v>1172</v>
      </c>
      <c r="O70" s="163">
        <f t="shared" si="12"/>
        <v>1236</v>
      </c>
      <c r="P70" s="169">
        <f t="shared" si="11"/>
        <v>0.05460750853242321</v>
      </c>
    </row>
    <row r="71" spans="1:16" ht="12.75">
      <c r="A71" s="105" t="s">
        <v>67</v>
      </c>
      <c r="B71" s="93">
        <v>1337</v>
      </c>
      <c r="C71" s="47">
        <v>1293</v>
      </c>
      <c r="D71" s="154">
        <f t="shared" si="2"/>
        <v>-0.032909498878085267</v>
      </c>
      <c r="E71" s="93">
        <v>1400</v>
      </c>
      <c r="F71" s="47">
        <v>1383</v>
      </c>
      <c r="G71" s="169">
        <f>(F71-E71)/E71</f>
        <v>-0.012142857142857143</v>
      </c>
      <c r="H71" s="341">
        <v>288</v>
      </c>
      <c r="I71" s="345">
        <v>318</v>
      </c>
      <c r="J71" s="154">
        <f t="shared" si="14"/>
        <v>0.10416666666666667</v>
      </c>
      <c r="K71" s="185">
        <v>43</v>
      </c>
      <c r="L71" s="345">
        <v>27</v>
      </c>
      <c r="M71" s="187">
        <f t="shared" si="13"/>
        <v>-0.37209302325581395</v>
      </c>
      <c r="N71" s="167">
        <f t="shared" si="10"/>
        <v>3068</v>
      </c>
      <c r="O71" s="163">
        <f>SUM(C71+F71+I71+L71)</f>
        <v>3021</v>
      </c>
      <c r="P71" s="169">
        <f t="shared" si="11"/>
        <v>-0.015319426336375489</v>
      </c>
    </row>
    <row r="72" spans="1:16" ht="12.75">
      <c r="A72" s="105" t="s">
        <v>68</v>
      </c>
      <c r="B72" s="93">
        <v>1260</v>
      </c>
      <c r="C72" s="47">
        <v>1326</v>
      </c>
      <c r="D72" s="154">
        <f t="shared" si="2"/>
        <v>0.05238095238095238</v>
      </c>
      <c r="E72" s="93">
        <v>1500</v>
      </c>
      <c r="F72" s="47">
        <v>1701</v>
      </c>
      <c r="G72" s="169">
        <f>(F72-E72)/E72</f>
        <v>0.134</v>
      </c>
      <c r="H72" s="341">
        <v>354</v>
      </c>
      <c r="I72" s="345">
        <v>435</v>
      </c>
      <c r="J72" s="154">
        <f t="shared" si="14"/>
        <v>0.2288135593220339</v>
      </c>
      <c r="K72" s="185">
        <v>14</v>
      </c>
      <c r="L72" s="128">
        <v>26</v>
      </c>
      <c r="M72" s="187">
        <f t="shared" si="13"/>
        <v>0.8571428571428571</v>
      </c>
      <c r="N72" s="167">
        <f t="shared" si="10"/>
        <v>3128</v>
      </c>
      <c r="O72" s="163">
        <f>SUM(C72+F72+I72+L72)</f>
        <v>3488</v>
      </c>
      <c r="P72" s="169">
        <f t="shared" si="11"/>
        <v>0.11508951406649616</v>
      </c>
    </row>
    <row r="73" spans="1:16" ht="12.75">
      <c r="A73" s="105" t="s">
        <v>69</v>
      </c>
      <c r="B73" s="93">
        <v>1348</v>
      </c>
      <c r="C73" s="360">
        <v>1396</v>
      </c>
      <c r="D73" s="154">
        <f t="shared" si="2"/>
        <v>0.03560830860534125</v>
      </c>
      <c r="E73" s="93">
        <v>920</v>
      </c>
      <c r="F73" s="360">
        <v>879</v>
      </c>
      <c r="G73" s="169">
        <f t="shared" si="9"/>
        <v>-0.04456521739130435</v>
      </c>
      <c r="H73" s="341">
        <v>147</v>
      </c>
      <c r="I73" s="345">
        <v>288</v>
      </c>
      <c r="J73" s="154">
        <f t="shared" si="14"/>
        <v>0.9591836734693877</v>
      </c>
      <c r="K73" s="185">
        <v>76</v>
      </c>
      <c r="L73" s="345">
        <v>37</v>
      </c>
      <c r="M73" s="187">
        <f t="shared" si="13"/>
        <v>-0.5131578947368421</v>
      </c>
      <c r="N73" s="167">
        <f t="shared" si="10"/>
        <v>2491</v>
      </c>
      <c r="O73" s="163">
        <f t="shared" si="12"/>
        <v>2600</v>
      </c>
      <c r="P73" s="169">
        <f t="shared" si="11"/>
        <v>0.04375752709755119</v>
      </c>
    </row>
    <row r="74" spans="1:16" ht="12.75">
      <c r="A74" s="105" t="s">
        <v>105</v>
      </c>
      <c r="B74" s="166"/>
      <c r="C74" s="163"/>
      <c r="D74" s="154"/>
      <c r="E74" s="166"/>
      <c r="F74" s="168"/>
      <c r="G74" s="169"/>
      <c r="H74" s="341">
        <v>108</v>
      </c>
      <c r="I74">
        <v>78</v>
      </c>
      <c r="J74" s="154">
        <f t="shared" si="14"/>
        <v>-0.2777777777777778</v>
      </c>
      <c r="K74" s="185"/>
      <c r="L74">
        <v>12</v>
      </c>
      <c r="M74" s="169"/>
      <c r="N74" s="167">
        <f t="shared" si="10"/>
        <v>108</v>
      </c>
      <c r="O74" s="163">
        <f t="shared" si="12"/>
        <v>90</v>
      </c>
      <c r="P74" s="169">
        <f t="shared" si="11"/>
        <v>-0.16666666666666666</v>
      </c>
    </row>
    <row r="75" spans="1:16" ht="12">
      <c r="A75" s="318" t="s">
        <v>70</v>
      </c>
      <c r="B75" s="467">
        <f>SUM(B61:B73)</f>
        <v>10153</v>
      </c>
      <c r="C75" s="468">
        <f>SUM(C61:C73)</f>
        <v>9661</v>
      </c>
      <c r="D75" s="469">
        <f t="shared" si="2"/>
        <v>-0.04845858366985128</v>
      </c>
      <c r="E75" s="467">
        <f>SUM(E61:E74)</f>
        <v>11968</v>
      </c>
      <c r="F75" s="468">
        <f>SUM(F61:F74)</f>
        <v>11711</v>
      </c>
      <c r="G75" s="470">
        <f t="shared" si="9"/>
        <v>-0.02147393048128342</v>
      </c>
      <c r="H75" s="471">
        <f>SUM(H61:H74)</f>
        <v>1854</v>
      </c>
      <c r="I75" s="472">
        <f>SUM(I61:I74)</f>
        <v>2105</v>
      </c>
      <c r="J75" s="469">
        <f>(I75-H75)/H75</f>
        <v>0.1353829557713053</v>
      </c>
      <c r="K75" s="467">
        <f>SUM(K61:K74)</f>
        <v>536</v>
      </c>
      <c r="L75" s="468">
        <f>SUM(L61:L74)</f>
        <v>475</v>
      </c>
      <c r="M75" s="470">
        <f>(L75-K75)/K75</f>
        <v>-0.11380597014925373</v>
      </c>
      <c r="N75" s="473">
        <f>SUM(N61:N74)</f>
        <v>24511</v>
      </c>
      <c r="O75" s="468">
        <f>SUM(O61:O74)</f>
        <v>23952</v>
      </c>
      <c r="P75" s="470">
        <f t="shared" si="11"/>
        <v>-0.022806087062951327</v>
      </c>
    </row>
    <row r="76" spans="1:16" ht="6" customHeight="1">
      <c r="A76" s="197"/>
      <c r="B76" s="158"/>
      <c r="C76" s="163"/>
      <c r="D76" s="162"/>
      <c r="E76" s="166"/>
      <c r="F76" s="163"/>
      <c r="G76" s="160"/>
      <c r="H76" s="161"/>
      <c r="I76" s="170"/>
      <c r="J76" s="162"/>
      <c r="K76" s="158"/>
      <c r="L76" s="159"/>
      <c r="M76" s="160"/>
      <c r="N76" s="161"/>
      <c r="O76" s="159"/>
      <c r="P76" s="160"/>
    </row>
    <row r="77" spans="1:16" ht="12">
      <c r="A77" s="157" t="s">
        <v>71</v>
      </c>
      <c r="B77" s="158"/>
      <c r="C77" s="163"/>
      <c r="D77" s="162"/>
      <c r="E77" s="166"/>
      <c r="F77" s="163"/>
      <c r="G77" s="160"/>
      <c r="H77" s="161"/>
      <c r="I77" s="159"/>
      <c r="J77" s="162"/>
      <c r="K77" s="158"/>
      <c r="L77" s="159"/>
      <c r="M77" s="160"/>
      <c r="N77" s="161"/>
      <c r="O77" s="159"/>
      <c r="P77" s="160"/>
    </row>
    <row r="78" spans="1:16" s="243" customFormat="1" ht="12">
      <c r="A78" s="105" t="s">
        <v>127</v>
      </c>
      <c r="B78" s="158"/>
      <c r="C78" s="173"/>
      <c r="D78" s="154"/>
      <c r="E78" s="93">
        <v>256</v>
      </c>
      <c r="F78" s="127">
        <v>398</v>
      </c>
      <c r="G78" s="169">
        <f aca="true" t="shared" si="15" ref="G78:G95">(F78-E78)/E78</f>
        <v>0.5546875</v>
      </c>
      <c r="H78" s="174"/>
      <c r="I78" s="175"/>
      <c r="J78" s="176"/>
      <c r="K78" s="172"/>
      <c r="L78" s="159">
        <v>12</v>
      </c>
      <c r="M78" s="177"/>
      <c r="N78" s="167">
        <f aca="true" t="shared" si="16" ref="N78:O95">SUM(B78+E78+H78+K78)</f>
        <v>256</v>
      </c>
      <c r="O78" s="163">
        <f t="shared" si="16"/>
        <v>410</v>
      </c>
      <c r="P78" s="169">
        <f aca="true" t="shared" si="17" ref="P78:P95">(O78-N78)/N78</f>
        <v>0.6015625</v>
      </c>
    </row>
    <row r="79" spans="1:16" ht="12">
      <c r="A79" s="105" t="s">
        <v>72</v>
      </c>
      <c r="B79" s="185">
        <v>126</v>
      </c>
      <c r="C79" s="163">
        <v>101</v>
      </c>
      <c r="D79" s="154">
        <f aca="true" t="shared" si="18" ref="D79:D96">(C79-B79)/B79</f>
        <v>-0.1984126984126984</v>
      </c>
      <c r="E79" s="166"/>
      <c r="F79" s="163">
        <v>16</v>
      </c>
      <c r="G79" s="169"/>
      <c r="H79" s="161"/>
      <c r="I79" s="159"/>
      <c r="J79" s="162"/>
      <c r="K79" s="185">
        <v>14</v>
      </c>
      <c r="L79" s="128">
        <v>9</v>
      </c>
      <c r="M79" s="187">
        <f aca="true" t="shared" si="19" ref="M79:M95">(L79-K79)/K79</f>
        <v>-0.35714285714285715</v>
      </c>
      <c r="N79" s="167">
        <f t="shared" si="16"/>
        <v>140</v>
      </c>
      <c r="O79" s="163">
        <f t="shared" si="16"/>
        <v>126</v>
      </c>
      <c r="P79" s="169">
        <f t="shared" si="17"/>
        <v>-0.1</v>
      </c>
    </row>
    <row r="80" spans="1:16" ht="12">
      <c r="A80" s="105" t="s">
        <v>73</v>
      </c>
      <c r="B80" s="185">
        <v>219</v>
      </c>
      <c r="C80" s="163">
        <v>489</v>
      </c>
      <c r="D80" s="154">
        <f t="shared" si="18"/>
        <v>1.2328767123287672</v>
      </c>
      <c r="E80" s="248">
        <v>1315</v>
      </c>
      <c r="F80" s="168">
        <v>1544</v>
      </c>
      <c r="G80" s="169">
        <f t="shared" si="15"/>
        <v>0.1741444866920152</v>
      </c>
      <c r="H80" s="161"/>
      <c r="I80" s="159"/>
      <c r="J80" s="162"/>
      <c r="K80" s="158"/>
      <c r="L80" s="159"/>
      <c r="M80" s="187"/>
      <c r="N80" s="167">
        <f t="shared" si="16"/>
        <v>1534</v>
      </c>
      <c r="O80" s="163">
        <f t="shared" si="16"/>
        <v>2033</v>
      </c>
      <c r="P80" s="169">
        <f t="shared" si="17"/>
        <v>0.32529335071707954</v>
      </c>
    </row>
    <row r="81" spans="1:16" ht="12">
      <c r="A81" s="105" t="s">
        <v>74</v>
      </c>
      <c r="B81" s="93"/>
      <c r="C81" s="163"/>
      <c r="D81" s="154"/>
      <c r="E81" s="166"/>
      <c r="F81" s="163"/>
      <c r="G81" s="169"/>
      <c r="H81" s="341">
        <v>15</v>
      </c>
      <c r="I81" s="159"/>
      <c r="J81" s="171">
        <f>(I81-H81)/H81</f>
        <v>-1</v>
      </c>
      <c r="K81" s="185">
        <v>4</v>
      </c>
      <c r="L81" s="128">
        <v>4</v>
      </c>
      <c r="M81" s="187">
        <f t="shared" si="19"/>
        <v>0</v>
      </c>
      <c r="N81" s="167">
        <f t="shared" si="16"/>
        <v>19</v>
      </c>
      <c r="O81" s="163">
        <f t="shared" si="16"/>
        <v>4</v>
      </c>
      <c r="P81" s="169">
        <f t="shared" si="17"/>
        <v>-0.7894736842105263</v>
      </c>
    </row>
    <row r="82" spans="1:16" ht="12">
      <c r="A82" s="105" t="s">
        <v>138</v>
      </c>
      <c r="B82" s="93">
        <v>1435</v>
      </c>
      <c r="C82" s="163">
        <v>1427</v>
      </c>
      <c r="D82" s="154">
        <f t="shared" si="18"/>
        <v>-0.005574912891986063</v>
      </c>
      <c r="E82" s="166">
        <v>2865</v>
      </c>
      <c r="F82" s="168">
        <v>3166</v>
      </c>
      <c r="G82" s="169">
        <f t="shared" si="15"/>
        <v>0.1050610820244328</v>
      </c>
      <c r="H82" s="161"/>
      <c r="I82" s="128"/>
      <c r="J82" s="171"/>
      <c r="K82" s="158">
        <v>62</v>
      </c>
      <c r="L82" s="178">
        <v>24</v>
      </c>
      <c r="M82" s="187">
        <f t="shared" si="19"/>
        <v>-0.6129032258064516</v>
      </c>
      <c r="N82" s="167">
        <f t="shared" si="16"/>
        <v>4362</v>
      </c>
      <c r="O82" s="163">
        <f t="shared" si="16"/>
        <v>4617</v>
      </c>
      <c r="P82" s="169">
        <f t="shared" si="17"/>
        <v>0.05845942228335626</v>
      </c>
    </row>
    <row r="83" spans="1:16" ht="12">
      <c r="A83" s="105" t="s">
        <v>75</v>
      </c>
      <c r="B83" s="93">
        <v>240</v>
      </c>
      <c r="C83" s="128">
        <v>405</v>
      </c>
      <c r="D83" s="154">
        <f t="shared" si="18"/>
        <v>0.6875</v>
      </c>
      <c r="E83" s="93">
        <v>836</v>
      </c>
      <c r="F83" s="127">
        <v>944</v>
      </c>
      <c r="G83" s="169">
        <f t="shared" si="15"/>
        <v>0.1291866028708134</v>
      </c>
      <c r="H83" s="341"/>
      <c r="I83" s="128"/>
      <c r="J83" s="171"/>
      <c r="K83" s="185">
        <v>102</v>
      </c>
      <c r="L83" s="159">
        <v>80</v>
      </c>
      <c r="M83" s="187">
        <f t="shared" si="19"/>
        <v>-0.21568627450980393</v>
      </c>
      <c r="N83" s="167">
        <f t="shared" si="16"/>
        <v>1178</v>
      </c>
      <c r="O83" s="163">
        <f t="shared" si="16"/>
        <v>1429</v>
      </c>
      <c r="P83" s="169">
        <f t="shared" si="17"/>
        <v>0.21307300509337862</v>
      </c>
    </row>
    <row r="84" spans="1:16" ht="12">
      <c r="A84" s="105" t="s">
        <v>130</v>
      </c>
      <c r="B84" s="93"/>
      <c r="C84" s="163"/>
      <c r="D84" s="154"/>
      <c r="E84" s="166">
        <v>1932</v>
      </c>
      <c r="F84" s="168">
        <v>1975</v>
      </c>
      <c r="G84" s="169">
        <f t="shared" si="15"/>
        <v>0.022256728778467908</v>
      </c>
      <c r="H84" s="341"/>
      <c r="I84" s="128"/>
      <c r="J84" s="171"/>
      <c r="K84" s="185">
        <v>33</v>
      </c>
      <c r="L84" s="128">
        <v>33</v>
      </c>
      <c r="M84" s="187">
        <f t="shared" si="19"/>
        <v>0</v>
      </c>
      <c r="N84" s="167">
        <f t="shared" si="16"/>
        <v>1965</v>
      </c>
      <c r="O84" s="163">
        <f t="shared" si="16"/>
        <v>2008</v>
      </c>
      <c r="P84" s="169">
        <f t="shared" si="17"/>
        <v>0.02188295165394402</v>
      </c>
    </row>
    <row r="85" spans="1:16" ht="12">
      <c r="A85" s="105" t="s">
        <v>154</v>
      </c>
      <c r="B85" s="93">
        <v>624</v>
      </c>
      <c r="C85" s="127">
        <v>726</v>
      </c>
      <c r="D85" s="154">
        <f t="shared" si="18"/>
        <v>0.16346153846153846</v>
      </c>
      <c r="E85" s="93">
        <v>994</v>
      </c>
      <c r="F85" s="168">
        <v>1275</v>
      </c>
      <c r="G85" s="169">
        <f t="shared" si="15"/>
        <v>0.28269617706237427</v>
      </c>
      <c r="H85" s="161"/>
      <c r="I85" s="159"/>
      <c r="J85" s="162"/>
      <c r="K85" s="158"/>
      <c r="L85" s="128"/>
      <c r="M85" s="187"/>
      <c r="N85" s="167">
        <f t="shared" si="16"/>
        <v>1618</v>
      </c>
      <c r="O85" s="163">
        <f t="shared" si="16"/>
        <v>2001</v>
      </c>
      <c r="P85" s="169">
        <f t="shared" si="17"/>
        <v>0.23671199011124847</v>
      </c>
    </row>
    <row r="86" spans="1:16" ht="12">
      <c r="A86" s="105" t="s">
        <v>76</v>
      </c>
      <c r="B86" s="93">
        <v>108</v>
      </c>
      <c r="C86" s="163">
        <v>116</v>
      </c>
      <c r="D86" s="154">
        <f t="shared" si="18"/>
        <v>0.07407407407407407</v>
      </c>
      <c r="E86" s="93">
        <v>92</v>
      </c>
      <c r="F86" s="127">
        <v>184</v>
      </c>
      <c r="G86" s="169">
        <f t="shared" si="15"/>
        <v>1</v>
      </c>
      <c r="H86" s="161"/>
      <c r="I86" s="159"/>
      <c r="J86" s="162"/>
      <c r="K86" s="158"/>
      <c r="L86" s="159"/>
      <c r="M86" s="187"/>
      <c r="N86" s="167">
        <f t="shared" si="16"/>
        <v>200</v>
      </c>
      <c r="O86" s="163">
        <f t="shared" si="16"/>
        <v>300</v>
      </c>
      <c r="P86" s="169">
        <f t="shared" si="17"/>
        <v>0.5</v>
      </c>
    </row>
    <row r="87" spans="1:16" ht="12">
      <c r="A87" s="105" t="s">
        <v>143</v>
      </c>
      <c r="B87" s="166"/>
      <c r="C87" s="163"/>
      <c r="D87" s="154"/>
      <c r="E87" s="93">
        <v>280</v>
      </c>
      <c r="F87" s="168">
        <v>412</v>
      </c>
      <c r="G87" s="169">
        <f t="shared" si="15"/>
        <v>0.4714285714285714</v>
      </c>
      <c r="H87" s="161"/>
      <c r="I87" s="159"/>
      <c r="J87" s="162"/>
      <c r="K87" s="158"/>
      <c r="L87" s="159"/>
      <c r="M87" s="187"/>
      <c r="N87" s="167">
        <f t="shared" si="16"/>
        <v>280</v>
      </c>
      <c r="O87" s="163">
        <f>SUM(C87+F87+I87+L87)</f>
        <v>412</v>
      </c>
      <c r="P87" s="169">
        <f t="shared" si="17"/>
        <v>0.4714285714285714</v>
      </c>
    </row>
    <row r="88" spans="1:16" ht="12">
      <c r="A88" s="105" t="s">
        <v>77</v>
      </c>
      <c r="B88" s="93"/>
      <c r="C88" s="163"/>
      <c r="D88" s="154"/>
      <c r="E88" s="93">
        <v>9</v>
      </c>
      <c r="F88" s="127"/>
      <c r="G88" s="169">
        <f t="shared" si="15"/>
        <v>-1</v>
      </c>
      <c r="H88" s="341"/>
      <c r="I88" s="178"/>
      <c r="J88" s="171"/>
      <c r="K88" s="93">
        <v>124</v>
      </c>
      <c r="L88" s="127"/>
      <c r="M88" s="187">
        <f t="shared" si="19"/>
        <v>-1</v>
      </c>
      <c r="N88" s="167">
        <f t="shared" si="16"/>
        <v>133</v>
      </c>
      <c r="O88" s="163"/>
      <c r="P88" s="169">
        <f t="shared" si="17"/>
        <v>-1</v>
      </c>
    </row>
    <row r="89" spans="1:16" ht="12">
      <c r="A89" s="105" t="s">
        <v>78</v>
      </c>
      <c r="B89" s="93"/>
      <c r="C89" s="163"/>
      <c r="D89" s="154"/>
      <c r="E89" s="93">
        <v>262</v>
      </c>
      <c r="F89" s="127">
        <v>208</v>
      </c>
      <c r="G89" s="169">
        <f t="shared" si="15"/>
        <v>-0.20610687022900764</v>
      </c>
      <c r="H89" s="161"/>
      <c r="I89" s="159"/>
      <c r="J89" s="162"/>
      <c r="K89" s="185">
        <v>159</v>
      </c>
      <c r="L89" s="128">
        <v>177</v>
      </c>
      <c r="M89" s="187">
        <f t="shared" si="19"/>
        <v>0.11320754716981132</v>
      </c>
      <c r="N89" s="167">
        <f t="shared" si="16"/>
        <v>421</v>
      </c>
      <c r="O89" s="163">
        <f t="shared" si="16"/>
        <v>385</v>
      </c>
      <c r="P89" s="169">
        <f t="shared" si="17"/>
        <v>-0.0855106888361045</v>
      </c>
    </row>
    <row r="90" spans="1:16" ht="12">
      <c r="A90" s="105" t="s">
        <v>139</v>
      </c>
      <c r="B90" s="93">
        <v>81</v>
      </c>
      <c r="C90" s="128"/>
      <c r="D90" s="154">
        <f t="shared" si="18"/>
        <v>-1</v>
      </c>
      <c r="E90" s="166">
        <v>1404</v>
      </c>
      <c r="F90" s="168">
        <v>1527</v>
      </c>
      <c r="G90" s="169">
        <f t="shared" si="15"/>
        <v>0.0876068376068376</v>
      </c>
      <c r="H90" s="161"/>
      <c r="I90" s="159"/>
      <c r="J90" s="162"/>
      <c r="K90" s="158">
        <v>4</v>
      </c>
      <c r="L90" s="178"/>
      <c r="M90" s="187">
        <f t="shared" si="19"/>
        <v>-1</v>
      </c>
      <c r="N90" s="167">
        <f t="shared" si="16"/>
        <v>1489</v>
      </c>
      <c r="O90" s="163">
        <f t="shared" si="16"/>
        <v>1527</v>
      </c>
      <c r="P90" s="169">
        <f t="shared" si="17"/>
        <v>0.02552048354600403</v>
      </c>
    </row>
    <row r="91" spans="1:16" ht="12">
      <c r="A91" s="105" t="s">
        <v>80</v>
      </c>
      <c r="B91" s="93"/>
      <c r="C91" s="163"/>
      <c r="D91" s="154"/>
      <c r="E91" s="93"/>
      <c r="F91" s="168"/>
      <c r="G91" s="169"/>
      <c r="H91" s="161"/>
      <c r="I91" s="159"/>
      <c r="J91" s="162"/>
      <c r="K91" s="248">
        <v>1760</v>
      </c>
      <c r="L91" s="168">
        <v>1538</v>
      </c>
      <c r="M91" s="187">
        <f t="shared" si="19"/>
        <v>-0.12613636363636363</v>
      </c>
      <c r="N91" s="167">
        <f t="shared" si="16"/>
        <v>1760</v>
      </c>
      <c r="O91" s="163">
        <f t="shared" si="16"/>
        <v>1538</v>
      </c>
      <c r="P91" s="169">
        <f t="shared" si="17"/>
        <v>-0.12613636363636363</v>
      </c>
    </row>
    <row r="92" spans="1:16" ht="12">
      <c r="A92" s="105" t="s">
        <v>81</v>
      </c>
      <c r="B92" s="93">
        <v>216</v>
      </c>
      <c r="C92" s="163">
        <v>210</v>
      </c>
      <c r="D92" s="154">
        <f t="shared" si="18"/>
        <v>-0.027777777777777776</v>
      </c>
      <c r="E92" s="93">
        <v>282</v>
      </c>
      <c r="F92" s="127">
        <v>328</v>
      </c>
      <c r="G92" s="169">
        <f t="shared" si="15"/>
        <v>0.16312056737588654</v>
      </c>
      <c r="H92" s="161"/>
      <c r="I92" s="159"/>
      <c r="J92" s="162"/>
      <c r="K92" s="158">
        <v>2</v>
      </c>
      <c r="L92" s="128"/>
      <c r="M92" s="187">
        <f t="shared" si="19"/>
        <v>-1</v>
      </c>
      <c r="N92" s="167">
        <f t="shared" si="16"/>
        <v>500</v>
      </c>
      <c r="O92" s="163">
        <f t="shared" si="16"/>
        <v>538</v>
      </c>
      <c r="P92" s="169">
        <f t="shared" si="17"/>
        <v>0.076</v>
      </c>
    </row>
    <row r="93" spans="1:16" ht="12">
      <c r="A93" s="105" t="s">
        <v>82</v>
      </c>
      <c r="B93" s="93">
        <v>62</v>
      </c>
      <c r="C93" s="163">
        <v>83</v>
      </c>
      <c r="D93" s="154">
        <f t="shared" si="18"/>
        <v>0.3387096774193548</v>
      </c>
      <c r="E93" s="93">
        <v>97</v>
      </c>
      <c r="F93" s="168">
        <v>67</v>
      </c>
      <c r="G93" s="169">
        <f t="shared" si="15"/>
        <v>-0.30927835051546393</v>
      </c>
      <c r="H93" s="161"/>
      <c r="I93" s="159"/>
      <c r="J93" s="162"/>
      <c r="K93" s="185">
        <v>33</v>
      </c>
      <c r="L93" s="178">
        <v>44</v>
      </c>
      <c r="M93" s="187">
        <f t="shared" si="19"/>
        <v>0.3333333333333333</v>
      </c>
      <c r="N93" s="167">
        <f t="shared" si="16"/>
        <v>192</v>
      </c>
      <c r="O93" s="163">
        <f t="shared" si="16"/>
        <v>194</v>
      </c>
      <c r="P93" s="169">
        <f t="shared" si="17"/>
        <v>0.010416666666666666</v>
      </c>
    </row>
    <row r="94" spans="1:16" ht="12">
      <c r="A94" s="105" t="s">
        <v>83</v>
      </c>
      <c r="B94" s="93">
        <v>523</v>
      </c>
      <c r="C94" s="163">
        <v>625</v>
      </c>
      <c r="D94" s="154">
        <f t="shared" si="18"/>
        <v>0.1950286806883365</v>
      </c>
      <c r="E94" s="93">
        <v>462</v>
      </c>
      <c r="F94" s="127">
        <v>519</v>
      </c>
      <c r="G94" s="169">
        <f t="shared" si="15"/>
        <v>0.12337662337662338</v>
      </c>
      <c r="H94" s="161"/>
      <c r="I94" s="159"/>
      <c r="J94" s="162"/>
      <c r="K94" s="185"/>
      <c r="L94" s="178">
        <v>32</v>
      </c>
      <c r="M94" s="187"/>
      <c r="N94" s="167">
        <f t="shared" si="16"/>
        <v>985</v>
      </c>
      <c r="O94" s="163">
        <f t="shared" si="16"/>
        <v>1176</v>
      </c>
      <c r="P94" s="169">
        <f t="shared" si="17"/>
        <v>0.19390862944162437</v>
      </c>
    </row>
    <row r="95" spans="1:16" ht="12">
      <c r="A95" s="105" t="s">
        <v>84</v>
      </c>
      <c r="B95" s="185">
        <v>338</v>
      </c>
      <c r="C95" s="163">
        <v>324</v>
      </c>
      <c r="D95" s="154">
        <f t="shared" si="18"/>
        <v>-0.04142011834319527</v>
      </c>
      <c r="E95" s="93">
        <v>66</v>
      </c>
      <c r="F95" s="127">
        <v>39</v>
      </c>
      <c r="G95" s="169">
        <f t="shared" si="15"/>
        <v>-0.4090909090909091</v>
      </c>
      <c r="H95" s="161"/>
      <c r="I95" s="159"/>
      <c r="J95" s="162"/>
      <c r="K95" s="185">
        <v>5</v>
      </c>
      <c r="L95" s="178">
        <v>3</v>
      </c>
      <c r="M95" s="187">
        <f t="shared" si="19"/>
        <v>-0.4</v>
      </c>
      <c r="N95" s="167">
        <f t="shared" si="16"/>
        <v>409</v>
      </c>
      <c r="O95" s="163">
        <f>SUM(C95+F95+I95+L95)</f>
        <v>366</v>
      </c>
      <c r="P95" s="169">
        <f t="shared" si="17"/>
        <v>-0.10513447432762836</v>
      </c>
    </row>
    <row r="96" spans="1:16" ht="12">
      <c r="A96" s="318" t="s">
        <v>85</v>
      </c>
      <c r="B96" s="467">
        <f>SUM(B78:B95)</f>
        <v>3972</v>
      </c>
      <c r="C96" s="468">
        <f>SUM(C78:C95)</f>
        <v>4506</v>
      </c>
      <c r="D96" s="469">
        <f t="shared" si="18"/>
        <v>0.13444108761329304</v>
      </c>
      <c r="E96" s="467">
        <f>SUM(E78:E95)</f>
        <v>11152</v>
      </c>
      <c r="F96" s="468">
        <f>SUM(F78:F95)</f>
        <v>12602</v>
      </c>
      <c r="G96" s="470">
        <f>(F96-E96)/E96</f>
        <v>0.13002152080344334</v>
      </c>
      <c r="H96" s="474">
        <f>SUM(H79:H95)</f>
        <v>15</v>
      </c>
      <c r="I96" s="474"/>
      <c r="J96" s="469">
        <f>(I96-H96)/H96</f>
        <v>-1</v>
      </c>
      <c r="K96" s="467">
        <f>SUM(K77:K95)</f>
        <v>2302</v>
      </c>
      <c r="L96" s="468">
        <f>SUM(L77:L95)</f>
        <v>1956</v>
      </c>
      <c r="M96" s="470">
        <f>(L96-K96)/K96</f>
        <v>-0.15030408340573415</v>
      </c>
      <c r="N96" s="473">
        <f>SUM(N78:N95)</f>
        <v>17441</v>
      </c>
      <c r="O96" s="473">
        <f>SUM(O78:O95)</f>
        <v>19064</v>
      </c>
      <c r="P96" s="470">
        <f>(O96-N96)/N96</f>
        <v>0.0930565907918124</v>
      </c>
    </row>
    <row r="97" spans="1:16" ht="12">
      <c r="A97" s="157" t="s">
        <v>86</v>
      </c>
      <c r="B97" s="158"/>
      <c r="C97" s="163"/>
      <c r="D97" s="162"/>
      <c r="E97" s="166"/>
      <c r="F97" s="163"/>
      <c r="G97" s="160"/>
      <c r="H97" s="301"/>
      <c r="I97" s="159"/>
      <c r="J97" s="162"/>
      <c r="K97" s="158"/>
      <c r="L97" s="159"/>
      <c r="M97" s="160"/>
      <c r="N97" s="161"/>
      <c r="O97" s="159"/>
      <c r="P97" s="160"/>
    </row>
    <row r="98" spans="1:16" ht="12">
      <c r="A98" s="105" t="s">
        <v>87</v>
      </c>
      <c r="B98" s="185">
        <v>196</v>
      </c>
      <c r="C98" s="163">
        <v>165</v>
      </c>
      <c r="D98" s="154">
        <f aca="true" t="shared" si="20" ref="D98:D109">(C98-B98)/B98</f>
        <v>-0.15816326530612246</v>
      </c>
      <c r="E98" s="93">
        <v>220</v>
      </c>
      <c r="F98" s="168">
        <v>359</v>
      </c>
      <c r="G98" s="169">
        <f aca="true" t="shared" si="21" ref="G98:G109">(F98-E98)/E98</f>
        <v>0.6318181818181818</v>
      </c>
      <c r="H98" s="165"/>
      <c r="I98" s="180"/>
      <c r="J98" s="139"/>
      <c r="K98" s="185">
        <v>155</v>
      </c>
      <c r="L98" s="128">
        <v>249</v>
      </c>
      <c r="M98" s="169">
        <f>(L98-K98)/K98</f>
        <v>0.6064516129032258</v>
      </c>
      <c r="N98" s="167">
        <f>SUM(B98+E98+H98+K98)</f>
        <v>571</v>
      </c>
      <c r="O98" s="163">
        <f>SUM(C98+F98+I98+L98)</f>
        <v>773</v>
      </c>
      <c r="P98" s="169">
        <f aca="true" t="shared" si="22" ref="P98:P108">(O98-N98)/N98</f>
        <v>0.35376532399299476</v>
      </c>
    </row>
    <row r="99" spans="1:16" ht="12">
      <c r="A99" s="105" t="s">
        <v>88</v>
      </c>
      <c r="B99" s="185">
        <v>340</v>
      </c>
      <c r="C99" s="163">
        <v>258</v>
      </c>
      <c r="D99" s="154">
        <f t="shared" si="20"/>
        <v>-0.2411764705882353</v>
      </c>
      <c r="E99" s="93">
        <v>442</v>
      </c>
      <c r="F99" s="163">
        <v>434</v>
      </c>
      <c r="G99" s="169">
        <f t="shared" si="21"/>
        <v>-0.01809954751131222</v>
      </c>
      <c r="H99" s="165"/>
      <c r="I99" s="180"/>
      <c r="J99" s="171"/>
      <c r="K99" s="185">
        <v>39</v>
      </c>
      <c r="L99" s="128">
        <v>37</v>
      </c>
      <c r="M99" s="169">
        <f>(L99-K99)/K99</f>
        <v>-0.05128205128205128</v>
      </c>
      <c r="N99" s="167">
        <f aca="true" t="shared" si="23" ref="N99:N108">SUM(B99+E99+H99+K99)</f>
        <v>821</v>
      </c>
      <c r="O99" s="163">
        <f aca="true" t="shared" si="24" ref="O99:O108">SUM(C99+F99+I99+L99)</f>
        <v>729</v>
      </c>
      <c r="P99" s="169">
        <f t="shared" si="22"/>
        <v>-0.1120584652862363</v>
      </c>
    </row>
    <row r="100" spans="1:16" ht="12">
      <c r="A100" s="105" t="s">
        <v>123</v>
      </c>
      <c r="B100" s="166">
        <v>930</v>
      </c>
      <c r="C100" s="163">
        <v>711</v>
      </c>
      <c r="D100" s="154">
        <f t="shared" si="20"/>
        <v>-0.23548387096774193</v>
      </c>
      <c r="E100" s="93">
        <v>738</v>
      </c>
      <c r="F100" s="168">
        <v>1264</v>
      </c>
      <c r="G100" s="169">
        <f t="shared" si="21"/>
        <v>0.7127371273712737</v>
      </c>
      <c r="H100" s="167"/>
      <c r="I100" s="180"/>
      <c r="J100" s="139"/>
      <c r="K100" s="185">
        <v>72</v>
      </c>
      <c r="L100" s="128">
        <v>54</v>
      </c>
      <c r="M100" s="169">
        <f>(L100-K100)/K100</f>
        <v>-0.25</v>
      </c>
      <c r="N100" s="167">
        <f t="shared" si="23"/>
        <v>1740</v>
      </c>
      <c r="O100" s="163">
        <f t="shared" si="24"/>
        <v>2029</v>
      </c>
      <c r="P100" s="169">
        <f t="shared" si="22"/>
        <v>0.1660919540229885</v>
      </c>
    </row>
    <row r="101" spans="1:16" ht="12">
      <c r="A101" s="105" t="s">
        <v>144</v>
      </c>
      <c r="B101" s="166"/>
      <c r="C101" s="163"/>
      <c r="D101" s="154"/>
      <c r="E101" s="93">
        <v>124</v>
      </c>
      <c r="F101" s="168">
        <v>120</v>
      </c>
      <c r="G101" s="169">
        <f t="shared" si="21"/>
        <v>-0.03225806451612903</v>
      </c>
      <c r="H101" s="167"/>
      <c r="I101" s="180">
        <v>21</v>
      </c>
      <c r="J101" s="171"/>
      <c r="K101" s="185">
        <v>3</v>
      </c>
      <c r="L101" s="128">
        <v>7</v>
      </c>
      <c r="M101" s="169">
        <f>(L101-K101)/K101</f>
        <v>1.3333333333333333</v>
      </c>
      <c r="N101" s="167">
        <f t="shared" si="23"/>
        <v>127</v>
      </c>
      <c r="O101" s="163">
        <f t="shared" si="24"/>
        <v>148</v>
      </c>
      <c r="P101" s="169">
        <f t="shared" si="22"/>
        <v>0.16535433070866143</v>
      </c>
    </row>
    <row r="102" spans="1:16" ht="12">
      <c r="A102" s="105" t="s">
        <v>89</v>
      </c>
      <c r="B102" s="166">
        <v>1018</v>
      </c>
      <c r="C102" s="163">
        <v>935</v>
      </c>
      <c r="D102" s="154">
        <f t="shared" si="20"/>
        <v>-0.08153241650294696</v>
      </c>
      <c r="E102" s="93">
        <v>1037</v>
      </c>
      <c r="F102" s="168">
        <v>638</v>
      </c>
      <c r="G102" s="169">
        <f t="shared" si="21"/>
        <v>-0.38476374156219867</v>
      </c>
      <c r="H102" s="165"/>
      <c r="I102" s="180"/>
      <c r="J102" s="139"/>
      <c r="K102" s="158"/>
      <c r="L102" s="159"/>
      <c r="M102" s="169"/>
      <c r="N102" s="167">
        <f t="shared" si="23"/>
        <v>2055</v>
      </c>
      <c r="O102" s="163">
        <f t="shared" si="24"/>
        <v>1573</v>
      </c>
      <c r="P102" s="169">
        <f t="shared" si="22"/>
        <v>-0.23454987834549879</v>
      </c>
    </row>
    <row r="103" spans="1:16" ht="12">
      <c r="A103" s="105" t="s">
        <v>145</v>
      </c>
      <c r="B103" s="166"/>
      <c r="C103" s="163"/>
      <c r="D103" s="154"/>
      <c r="E103" s="93">
        <v>51</v>
      </c>
      <c r="F103" s="168">
        <v>73</v>
      </c>
      <c r="G103" s="169">
        <f t="shared" si="21"/>
        <v>0.43137254901960786</v>
      </c>
      <c r="H103" s="165"/>
      <c r="I103" s="180"/>
      <c r="J103" s="139"/>
      <c r="K103" s="158"/>
      <c r="L103" s="159">
        <v>22</v>
      </c>
      <c r="M103" s="169"/>
      <c r="N103" s="167">
        <f t="shared" si="23"/>
        <v>51</v>
      </c>
      <c r="O103" s="163">
        <f>SUM(C103+F103+I103+L103)</f>
        <v>95</v>
      </c>
      <c r="P103" s="169">
        <f t="shared" si="22"/>
        <v>0.8627450980392157</v>
      </c>
    </row>
    <row r="104" spans="1:16" ht="12">
      <c r="A104" s="105" t="s">
        <v>126</v>
      </c>
      <c r="B104" s="166">
        <v>123</v>
      </c>
      <c r="C104" s="163">
        <v>279</v>
      </c>
      <c r="D104" s="154">
        <f t="shared" si="20"/>
        <v>1.2682926829268293</v>
      </c>
      <c r="E104" s="93">
        <v>420</v>
      </c>
      <c r="F104" s="168">
        <v>258</v>
      </c>
      <c r="G104" s="169">
        <f t="shared" si="21"/>
        <v>-0.38571428571428573</v>
      </c>
      <c r="H104" s="165"/>
      <c r="I104" s="180"/>
      <c r="J104" s="139"/>
      <c r="K104" s="185">
        <v>151</v>
      </c>
      <c r="L104" s="128">
        <v>164</v>
      </c>
      <c r="M104" s="169">
        <f>(L104-K104)/K104</f>
        <v>0.08609271523178808</v>
      </c>
      <c r="N104" s="167">
        <f t="shared" si="23"/>
        <v>694</v>
      </c>
      <c r="O104" s="163">
        <f t="shared" si="24"/>
        <v>701</v>
      </c>
      <c r="P104" s="169">
        <f t="shared" si="22"/>
        <v>0.010086455331412104</v>
      </c>
    </row>
    <row r="105" spans="1:16" ht="12">
      <c r="A105" s="105" t="s">
        <v>117</v>
      </c>
      <c r="B105" s="166"/>
      <c r="C105" s="163"/>
      <c r="D105" s="154"/>
      <c r="E105" s="406">
        <v>64</v>
      </c>
      <c r="F105" s="168">
        <v>64</v>
      </c>
      <c r="G105" s="169">
        <f t="shared" si="21"/>
        <v>0</v>
      </c>
      <c r="H105" s="165"/>
      <c r="I105" s="180"/>
      <c r="J105" s="139"/>
      <c r="K105" s="158"/>
      <c r="L105" s="159"/>
      <c r="M105" s="169"/>
      <c r="N105" s="167">
        <f t="shared" si="23"/>
        <v>64</v>
      </c>
      <c r="O105" s="163">
        <f t="shared" si="24"/>
        <v>64</v>
      </c>
      <c r="P105" s="169">
        <f t="shared" si="22"/>
        <v>0</v>
      </c>
    </row>
    <row r="106" spans="1:16" ht="12">
      <c r="A106" s="105" t="s">
        <v>90</v>
      </c>
      <c r="B106" s="166">
        <v>400</v>
      </c>
      <c r="C106" s="163">
        <v>469</v>
      </c>
      <c r="D106" s="154">
        <f t="shared" si="20"/>
        <v>0.1725</v>
      </c>
      <c r="E106" s="406">
        <v>602</v>
      </c>
      <c r="F106" s="127">
        <v>560</v>
      </c>
      <c r="G106" s="169">
        <f t="shared" si="21"/>
        <v>-0.06976744186046512</v>
      </c>
      <c r="H106" s="165"/>
      <c r="I106" s="159"/>
      <c r="J106" s="171"/>
      <c r="K106" s="185">
        <v>57</v>
      </c>
      <c r="L106" s="159">
        <v>108</v>
      </c>
      <c r="M106" s="169">
        <f>(L106-K106)/K106</f>
        <v>0.8947368421052632</v>
      </c>
      <c r="N106" s="167">
        <f t="shared" si="23"/>
        <v>1059</v>
      </c>
      <c r="O106" s="163">
        <f t="shared" si="24"/>
        <v>1137</v>
      </c>
      <c r="P106" s="169">
        <f t="shared" si="22"/>
        <v>0.07365439093484419</v>
      </c>
    </row>
    <row r="107" spans="1:16" ht="12">
      <c r="A107" s="105" t="s">
        <v>146</v>
      </c>
      <c r="B107" s="166"/>
      <c r="C107" s="163"/>
      <c r="D107" s="154"/>
      <c r="E107" s="406">
        <v>212</v>
      </c>
      <c r="F107" s="127">
        <v>196</v>
      </c>
      <c r="G107" s="169">
        <f t="shared" si="21"/>
        <v>-0.07547169811320754</v>
      </c>
      <c r="H107" s="165"/>
      <c r="I107" s="159"/>
      <c r="J107" s="171"/>
      <c r="K107" s="185">
        <v>12</v>
      </c>
      <c r="L107" s="159"/>
      <c r="M107" s="169">
        <f>(L107-K107)/K107</f>
        <v>-1</v>
      </c>
      <c r="N107" s="167">
        <f t="shared" si="23"/>
        <v>224</v>
      </c>
      <c r="O107" s="163">
        <f>SUM(C107+F107+I107+L107)</f>
        <v>196</v>
      </c>
      <c r="P107" s="169">
        <f t="shared" si="22"/>
        <v>-0.125</v>
      </c>
    </row>
    <row r="108" spans="1:16" ht="12">
      <c r="A108" s="105" t="s">
        <v>91</v>
      </c>
      <c r="B108" s="166"/>
      <c r="C108" s="163"/>
      <c r="D108" s="154"/>
      <c r="E108" s="166">
        <v>4</v>
      </c>
      <c r="F108" s="127">
        <v>31</v>
      </c>
      <c r="G108" s="169">
        <f t="shared" si="21"/>
        <v>6.75</v>
      </c>
      <c r="H108" s="165"/>
      <c r="I108" s="180"/>
      <c r="J108" s="203"/>
      <c r="K108" s="185">
        <v>1</v>
      </c>
      <c r="L108" s="159">
        <v>4</v>
      </c>
      <c r="M108" s="169">
        <f>(L108-K108)/K108</f>
        <v>3</v>
      </c>
      <c r="N108" s="167">
        <f t="shared" si="23"/>
        <v>5</v>
      </c>
      <c r="O108" s="163">
        <f t="shared" si="24"/>
        <v>35</v>
      </c>
      <c r="P108" s="169">
        <f t="shared" si="22"/>
        <v>6</v>
      </c>
    </row>
    <row r="109" spans="1:16" ht="12">
      <c r="A109" s="318" t="s">
        <v>92</v>
      </c>
      <c r="B109" s="467">
        <f>SUM(B98:B108)</f>
        <v>3007</v>
      </c>
      <c r="C109" s="468">
        <f>SUM(C98:C108)</f>
        <v>2817</v>
      </c>
      <c r="D109" s="469">
        <f t="shared" si="20"/>
        <v>-0.06318589956767542</v>
      </c>
      <c r="E109" s="467">
        <f>SUM(E98:E108)</f>
        <v>3914</v>
      </c>
      <c r="F109" s="468">
        <f>SUM(F98:F108)</f>
        <v>3997</v>
      </c>
      <c r="G109" s="470">
        <f t="shared" si="21"/>
        <v>0.02120592743995912</v>
      </c>
      <c r="H109" s="471"/>
      <c r="I109" s="474">
        <f>SUM(I98:I108)</f>
        <v>21</v>
      </c>
      <c r="J109" s="469"/>
      <c r="K109" s="467">
        <f>SUM(K98:K108)</f>
        <v>490</v>
      </c>
      <c r="L109" s="468">
        <f>SUM(L98:L108)</f>
        <v>645</v>
      </c>
      <c r="M109" s="470">
        <f>(L109-K109)/K109</f>
        <v>0.3163265306122449</v>
      </c>
      <c r="N109" s="473">
        <f>SUM(N98:N108)</f>
        <v>7411</v>
      </c>
      <c r="O109" s="468">
        <f>SUM(O98:O108)</f>
        <v>7480</v>
      </c>
      <c r="P109" s="470">
        <f>(O109-N109)/N109</f>
        <v>0.009310484415058697</v>
      </c>
    </row>
    <row r="110" spans="1:16" ht="6" customHeight="1">
      <c r="A110" s="198"/>
      <c r="B110" s="158"/>
      <c r="C110" s="163"/>
      <c r="D110" s="162"/>
      <c r="E110" s="166"/>
      <c r="F110" s="163"/>
      <c r="G110" s="160"/>
      <c r="H110" s="301"/>
      <c r="I110" s="170"/>
      <c r="J110" s="162"/>
      <c r="K110" s="158"/>
      <c r="L110" s="159"/>
      <c r="M110" s="160"/>
      <c r="N110" s="161"/>
      <c r="O110" s="159"/>
      <c r="P110" s="160"/>
    </row>
    <row r="111" spans="1:16" ht="12">
      <c r="A111" s="319" t="s">
        <v>93</v>
      </c>
      <c r="B111" s="467">
        <v>5953</v>
      </c>
      <c r="C111" s="468">
        <v>6361.5</v>
      </c>
      <c r="D111" s="469">
        <f>(C111-B111)/B111</f>
        <v>0.06862086343020325</v>
      </c>
      <c r="E111" s="467">
        <v>4095</v>
      </c>
      <c r="F111" s="468">
        <v>4191.5</v>
      </c>
      <c r="G111" s="470">
        <f>(F111-E111)/E111</f>
        <v>0.023565323565323565</v>
      </c>
      <c r="H111" s="471">
        <v>138</v>
      </c>
      <c r="I111" s="474">
        <v>69</v>
      </c>
      <c r="J111" s="469">
        <f>(I111-H111)/H111</f>
        <v>-0.5</v>
      </c>
      <c r="K111" s="467">
        <v>274</v>
      </c>
      <c r="L111" s="468">
        <v>285</v>
      </c>
      <c r="M111" s="470">
        <f>(L111-K111)/K111</f>
        <v>0.040145985401459854</v>
      </c>
      <c r="N111" s="473">
        <f>SUM(B111+E111+H111+K111)</f>
        <v>10460</v>
      </c>
      <c r="O111" s="473">
        <f>SUM(C111+F111+I111+L111)</f>
        <v>10907</v>
      </c>
      <c r="P111" s="470">
        <f>(O111-N111)/N111</f>
        <v>0.04273422562141491</v>
      </c>
    </row>
    <row r="112" spans="1:16" ht="6" customHeight="1">
      <c r="A112" s="199"/>
      <c r="B112" s="202"/>
      <c r="C112" s="194"/>
      <c r="D112" s="203"/>
      <c r="E112" s="202"/>
      <c r="F112" s="194"/>
      <c r="G112" s="179"/>
      <c r="H112" s="302"/>
      <c r="I112" s="195"/>
      <c r="J112" s="203"/>
      <c r="K112" s="306"/>
      <c r="L112" s="196"/>
      <c r="M112" s="308"/>
      <c r="N112" s="201"/>
      <c r="O112" s="194"/>
      <c r="P112" s="179"/>
    </row>
    <row r="113" spans="1:16" ht="12">
      <c r="A113" s="157" t="s">
        <v>11</v>
      </c>
      <c r="B113" s="158"/>
      <c r="C113" s="163"/>
      <c r="D113" s="162"/>
      <c r="E113" s="166"/>
      <c r="F113" s="163"/>
      <c r="G113" s="160"/>
      <c r="H113" s="161"/>
      <c r="I113" s="159"/>
      <c r="J113" s="162"/>
      <c r="K113" s="158"/>
      <c r="L113" s="159"/>
      <c r="M113" s="160"/>
      <c r="N113" s="161"/>
      <c r="O113" s="159"/>
      <c r="P113" s="160"/>
    </row>
    <row r="114" spans="1:16" s="244" customFormat="1" ht="12">
      <c r="A114" s="245" t="s">
        <v>20</v>
      </c>
      <c r="B114" s="246">
        <v>210</v>
      </c>
      <c r="C114" s="168">
        <v>185</v>
      </c>
      <c r="D114" s="171">
        <f>(C114-B114)/B114</f>
        <v>-0.11904761904761904</v>
      </c>
      <c r="E114" s="248">
        <v>37</v>
      </c>
      <c r="F114" s="168">
        <v>39</v>
      </c>
      <c r="G114" s="169">
        <f>(F114-E114)/E114</f>
        <v>0.05405405405405406</v>
      </c>
      <c r="H114" s="303"/>
      <c r="I114" s="247"/>
      <c r="J114" s="171"/>
      <c r="K114" s="246">
        <v>6</v>
      </c>
      <c r="L114" s="178"/>
      <c r="M114" s="169">
        <f>(L114-K114)/K114</f>
        <v>-1</v>
      </c>
      <c r="N114" s="307">
        <f>SUM(B114+E114+H114+K114)</f>
        <v>253</v>
      </c>
      <c r="O114" s="168">
        <f>SUM(C114+F114+I114+L114)</f>
        <v>224</v>
      </c>
      <c r="P114" s="169">
        <f>(O114-N114)/N114</f>
        <v>-0.11462450592885376</v>
      </c>
    </row>
    <row r="115" spans="1:16" ht="12">
      <c r="A115" s="105" t="s">
        <v>94</v>
      </c>
      <c r="B115" s="166">
        <v>624</v>
      </c>
      <c r="C115" s="163">
        <v>644</v>
      </c>
      <c r="D115" s="154">
        <f>(C115-B115)/B115</f>
        <v>0.03205128205128205</v>
      </c>
      <c r="E115" s="93">
        <v>92</v>
      </c>
      <c r="F115" s="163">
        <v>76</v>
      </c>
      <c r="G115" s="169">
        <f>(F115-E115)/E115</f>
        <v>-0.17391304347826086</v>
      </c>
      <c r="H115" s="304"/>
      <c r="I115" s="180"/>
      <c r="J115" s="139"/>
      <c r="K115" s="158">
        <v>4</v>
      </c>
      <c r="L115" s="159"/>
      <c r="M115" s="169">
        <f>(L115-K115)/K115</f>
        <v>-1</v>
      </c>
      <c r="N115" s="167">
        <f aca="true" t="shared" si="25" ref="N115:O117">SUM(B115+E115+H115+K115)</f>
        <v>720</v>
      </c>
      <c r="O115" s="168">
        <f>SUM(C115+F115+I115+L115)</f>
        <v>720</v>
      </c>
      <c r="P115" s="169">
        <f>(O115-N115)/N115</f>
        <v>0</v>
      </c>
    </row>
    <row r="116" spans="1:16" ht="12">
      <c r="A116" s="105" t="s">
        <v>37</v>
      </c>
      <c r="B116" s="166">
        <v>1735</v>
      </c>
      <c r="C116" s="163">
        <v>1661</v>
      </c>
      <c r="D116" s="154">
        <f>(C116-B116)/B116</f>
        <v>-0.04265129682997118</v>
      </c>
      <c r="E116" s="93">
        <v>116</v>
      </c>
      <c r="F116" s="127">
        <v>128</v>
      </c>
      <c r="G116" s="169">
        <f>(F116-E116)/E116</f>
        <v>0.10344827586206896</v>
      </c>
      <c r="H116" s="304"/>
      <c r="I116" s="180"/>
      <c r="J116" s="139"/>
      <c r="K116" s="158">
        <v>4</v>
      </c>
      <c r="L116" s="159"/>
      <c r="M116" s="169">
        <f>(L116-K116)/K116</f>
        <v>-1</v>
      </c>
      <c r="N116" s="167">
        <f t="shared" si="25"/>
        <v>1855</v>
      </c>
      <c r="O116" s="163">
        <f t="shared" si="25"/>
        <v>1789</v>
      </c>
      <c r="P116" s="169">
        <f>(O116-N116)/N116</f>
        <v>-0.03557951482479784</v>
      </c>
    </row>
    <row r="117" spans="1:16" ht="12">
      <c r="A117" s="105" t="s">
        <v>45</v>
      </c>
      <c r="B117" s="166">
        <v>2156</v>
      </c>
      <c r="C117" s="163">
        <v>2188</v>
      </c>
      <c r="D117" s="154">
        <f>(C117-B117)/B117</f>
        <v>0.014842300556586271</v>
      </c>
      <c r="E117" s="93">
        <v>188</v>
      </c>
      <c r="F117" s="127">
        <v>176</v>
      </c>
      <c r="G117" s="169">
        <f>(F117-E117)/E117</f>
        <v>-0.06382978723404255</v>
      </c>
      <c r="H117" s="303"/>
      <c r="I117" s="180"/>
      <c r="J117" s="139"/>
      <c r="K117" s="158">
        <v>12</v>
      </c>
      <c r="L117" s="159"/>
      <c r="M117" s="169">
        <f>(L117-K117)/K117</f>
        <v>-1</v>
      </c>
      <c r="N117" s="167">
        <f t="shared" si="25"/>
        <v>2356</v>
      </c>
      <c r="O117" s="163">
        <f t="shared" si="25"/>
        <v>2364</v>
      </c>
      <c r="P117" s="169">
        <f>(O117-N117)/N117</f>
        <v>0.003395585738539898</v>
      </c>
    </row>
    <row r="118" spans="1:16" ht="12">
      <c r="A118" s="318" t="s">
        <v>95</v>
      </c>
      <c r="B118" s="467">
        <f>SUM(B114:B117)</f>
        <v>4725</v>
      </c>
      <c r="C118" s="468">
        <f>SUM(C114:C117)</f>
        <v>4678</v>
      </c>
      <c r="D118" s="469">
        <f>(C118-B118)/B118</f>
        <v>-0.009947089947089947</v>
      </c>
      <c r="E118" s="467">
        <f>SUM(E114:E117)</f>
        <v>433</v>
      </c>
      <c r="F118" s="468">
        <f>SUM(F114:F117)</f>
        <v>419</v>
      </c>
      <c r="G118" s="470">
        <f>(F118-E118)/E118</f>
        <v>-0.03233256351039261</v>
      </c>
      <c r="H118" s="467"/>
      <c r="I118" s="474"/>
      <c r="J118" s="469"/>
      <c r="K118" s="467">
        <f>SUM(K114:K117)</f>
        <v>26</v>
      </c>
      <c r="L118" s="468"/>
      <c r="M118" s="470">
        <f>(L118-K118)/K118</f>
        <v>-1</v>
      </c>
      <c r="N118" s="473">
        <f>SUM(N114:N117)</f>
        <v>5184</v>
      </c>
      <c r="O118" s="468">
        <f>SUM(O114:O117)</f>
        <v>5097</v>
      </c>
      <c r="P118" s="470">
        <f>(O118-N118)/N118</f>
        <v>-0.01678240740740741</v>
      </c>
    </row>
    <row r="119" spans="1:16" s="244" customFormat="1" ht="6.75" customHeight="1">
      <c r="A119" s="200"/>
      <c r="B119" s="202"/>
      <c r="C119" s="194"/>
      <c r="D119" s="203"/>
      <c r="E119" s="202"/>
      <c r="F119" s="194"/>
      <c r="G119" s="179"/>
      <c r="H119" s="302"/>
      <c r="I119" s="193"/>
      <c r="J119" s="203"/>
      <c r="K119" s="306"/>
      <c r="L119" s="196"/>
      <c r="M119" s="308"/>
      <c r="N119" s="201"/>
      <c r="O119" s="194"/>
      <c r="P119" s="179"/>
    </row>
    <row r="120" spans="1:16" ht="12">
      <c r="A120" s="157" t="s">
        <v>96</v>
      </c>
      <c r="B120" s="158"/>
      <c r="C120" s="163"/>
      <c r="D120" s="162"/>
      <c r="E120" s="166"/>
      <c r="F120" s="163"/>
      <c r="G120" s="160"/>
      <c r="H120" s="161"/>
      <c r="I120" s="170"/>
      <c r="J120" s="162"/>
      <c r="K120" s="158"/>
      <c r="L120" s="159"/>
      <c r="M120" s="160"/>
      <c r="N120" s="161"/>
      <c r="O120" s="159"/>
      <c r="P120" s="160"/>
    </row>
    <row r="121" spans="1:16" ht="12">
      <c r="A121" s="105" t="s">
        <v>97</v>
      </c>
      <c r="B121" s="185">
        <v>44</v>
      </c>
      <c r="C121" s="128"/>
      <c r="D121" s="154">
        <f>(C121-B121)/B121</f>
        <v>-1</v>
      </c>
      <c r="E121" s="93">
        <v>96</v>
      </c>
      <c r="F121" s="163">
        <v>92</v>
      </c>
      <c r="G121" s="169">
        <f aca="true" t="shared" si="26" ref="G121:G127">(F121-E121)/E121</f>
        <v>-0.041666666666666664</v>
      </c>
      <c r="H121" s="341"/>
      <c r="I121" s="128"/>
      <c r="J121" s="171"/>
      <c r="K121" s="158">
        <v>4</v>
      </c>
      <c r="L121" s="159"/>
      <c r="M121" s="169">
        <f>(L121-K121)/K121</f>
        <v>-1</v>
      </c>
      <c r="N121" s="167">
        <f aca="true" t="shared" si="27" ref="N121:O126">SUM(B121+E121+H121+K121)</f>
        <v>144</v>
      </c>
      <c r="O121" s="163">
        <f t="shared" si="27"/>
        <v>92</v>
      </c>
      <c r="P121" s="169">
        <f aca="true" t="shared" si="28" ref="P121:P127">(O121-N121)/N121</f>
        <v>-0.3611111111111111</v>
      </c>
    </row>
    <row r="122" spans="1:16" ht="12">
      <c r="A122" s="105" t="s">
        <v>98</v>
      </c>
      <c r="B122" s="185"/>
      <c r="C122" s="163"/>
      <c r="D122" s="154"/>
      <c r="E122" s="93">
        <v>1035</v>
      </c>
      <c r="F122" s="168">
        <v>1276</v>
      </c>
      <c r="G122" s="169">
        <f t="shared" si="26"/>
        <v>0.23285024154589373</v>
      </c>
      <c r="H122" s="341">
        <v>124</v>
      </c>
      <c r="I122" s="128">
        <v>108</v>
      </c>
      <c r="J122" s="171">
        <f>(I122-H122)/H122</f>
        <v>-0.12903225806451613</v>
      </c>
      <c r="K122" s="185">
        <v>59</v>
      </c>
      <c r="L122" s="128">
        <v>68</v>
      </c>
      <c r="M122" s="169">
        <f>(L122-K122)/K122</f>
        <v>0.15254237288135594</v>
      </c>
      <c r="N122" s="167">
        <f t="shared" si="27"/>
        <v>1218</v>
      </c>
      <c r="O122" s="163">
        <f t="shared" si="27"/>
        <v>1452</v>
      </c>
      <c r="P122" s="169">
        <f t="shared" si="28"/>
        <v>0.1921182266009852</v>
      </c>
    </row>
    <row r="123" spans="1:16" ht="12">
      <c r="A123" s="105" t="s">
        <v>518</v>
      </c>
      <c r="B123" s="185"/>
      <c r="C123" s="128">
        <v>28</v>
      </c>
      <c r="D123" s="154"/>
      <c r="E123" s="166">
        <v>16</v>
      </c>
      <c r="F123" s="127">
        <v>60</v>
      </c>
      <c r="G123" s="169">
        <f t="shared" si="26"/>
        <v>2.75</v>
      </c>
      <c r="H123" s="304"/>
      <c r="I123" s="180">
        <v>8</v>
      </c>
      <c r="J123" s="171"/>
      <c r="K123" s="158"/>
      <c r="L123" s="159"/>
      <c r="M123" s="169"/>
      <c r="N123" s="167">
        <f t="shared" si="27"/>
        <v>16</v>
      </c>
      <c r="O123" s="163">
        <f>SUM(C123+F123+I123+L123)</f>
        <v>96</v>
      </c>
      <c r="P123" s="169">
        <f t="shared" si="28"/>
        <v>5</v>
      </c>
    </row>
    <row r="124" spans="1:16" ht="12">
      <c r="A124" s="105" t="s">
        <v>99</v>
      </c>
      <c r="B124" s="166"/>
      <c r="C124" s="128"/>
      <c r="D124" s="154"/>
      <c r="E124" s="93">
        <v>404</v>
      </c>
      <c r="F124" s="127">
        <v>356</v>
      </c>
      <c r="G124" s="169">
        <f t="shared" si="26"/>
        <v>-0.1188118811881188</v>
      </c>
      <c r="H124" s="225">
        <v>56</v>
      </c>
      <c r="I124" s="180">
        <v>84</v>
      </c>
      <c r="J124" s="171">
        <f>(I124-H124)/H124</f>
        <v>0.5</v>
      </c>
      <c r="K124" s="185">
        <v>12</v>
      </c>
      <c r="L124" s="128"/>
      <c r="M124" s="169">
        <f>(L124-K124)/K124</f>
        <v>-1</v>
      </c>
      <c r="N124" s="167">
        <f t="shared" si="27"/>
        <v>472</v>
      </c>
      <c r="O124" s="163">
        <f t="shared" si="27"/>
        <v>440</v>
      </c>
      <c r="P124" s="169">
        <f t="shared" si="28"/>
        <v>-0.06779661016949153</v>
      </c>
    </row>
    <row r="125" spans="1:16" ht="12">
      <c r="A125" s="105" t="s">
        <v>147</v>
      </c>
      <c r="B125" s="166"/>
      <c r="C125" s="163">
        <v>36</v>
      </c>
      <c r="D125" s="154"/>
      <c r="E125" s="166">
        <v>36</v>
      </c>
      <c r="F125" s="168">
        <v>88</v>
      </c>
      <c r="G125" s="169">
        <f t="shared" si="26"/>
        <v>1.4444444444444444</v>
      </c>
      <c r="H125" s="225">
        <v>12</v>
      </c>
      <c r="I125" s="128">
        <v>16</v>
      </c>
      <c r="J125" s="171">
        <f>(I125-H125)/H125</f>
        <v>0.3333333333333333</v>
      </c>
      <c r="K125" s="158"/>
      <c r="L125" s="159"/>
      <c r="M125" s="169"/>
      <c r="N125" s="167">
        <f t="shared" si="27"/>
        <v>48</v>
      </c>
      <c r="O125" s="163">
        <f>SUM(C125+F125+I125+L125)</f>
        <v>140</v>
      </c>
      <c r="P125" s="169">
        <f t="shared" si="28"/>
        <v>1.9166666666666667</v>
      </c>
    </row>
    <row r="126" spans="1:16" ht="12">
      <c r="A126" s="105" t="s">
        <v>100</v>
      </c>
      <c r="B126" s="93">
        <v>2625</v>
      </c>
      <c r="C126" s="163">
        <v>2542</v>
      </c>
      <c r="D126" s="154">
        <f>(C126-B126)/B126</f>
        <v>-0.031619047619047616</v>
      </c>
      <c r="E126" s="93">
        <v>1584</v>
      </c>
      <c r="F126" s="168">
        <v>2019</v>
      </c>
      <c r="G126" s="169">
        <f t="shared" si="26"/>
        <v>0.2746212121212121</v>
      </c>
      <c r="H126" s="225">
        <v>644</v>
      </c>
      <c r="I126" s="128">
        <v>404</v>
      </c>
      <c r="J126" s="171">
        <f>(I126-H126)/H126</f>
        <v>-0.37267080745341613</v>
      </c>
      <c r="K126" s="185">
        <v>240</v>
      </c>
      <c r="L126" s="128">
        <v>220</v>
      </c>
      <c r="M126" s="169">
        <f>(L126-K126)/K126</f>
        <v>-0.08333333333333333</v>
      </c>
      <c r="N126" s="167">
        <f t="shared" si="27"/>
        <v>5093</v>
      </c>
      <c r="O126" s="163">
        <f t="shared" si="27"/>
        <v>5185</v>
      </c>
      <c r="P126" s="169">
        <f t="shared" si="28"/>
        <v>0.01806400942470057</v>
      </c>
    </row>
    <row r="127" spans="1:16" ht="12">
      <c r="A127" s="318" t="s">
        <v>101</v>
      </c>
      <c r="B127" s="467">
        <f>SUM(B121:B126)</f>
        <v>2669</v>
      </c>
      <c r="C127" s="468">
        <f>SUM(C121:C126)</f>
        <v>2606</v>
      </c>
      <c r="D127" s="469">
        <f>(C127-B127)/B127</f>
        <v>-0.023604346197077557</v>
      </c>
      <c r="E127" s="467">
        <f>SUM(E121:E126)</f>
        <v>3171</v>
      </c>
      <c r="F127" s="468">
        <f>SUM(F121:F126)</f>
        <v>3891</v>
      </c>
      <c r="G127" s="470">
        <f t="shared" si="26"/>
        <v>0.22705771050141912</v>
      </c>
      <c r="H127" s="471">
        <f>SUM(H121:H126)</f>
        <v>836</v>
      </c>
      <c r="I127" s="474">
        <f>SUM(I121:I126)</f>
        <v>620</v>
      </c>
      <c r="J127" s="469">
        <f>(I127-H127)/H127</f>
        <v>-0.2583732057416268</v>
      </c>
      <c r="K127" s="467">
        <f>SUM(K121:K126)</f>
        <v>315</v>
      </c>
      <c r="L127" s="468">
        <f>SUM(L121:L126)</f>
        <v>288</v>
      </c>
      <c r="M127" s="470">
        <f>(L127-K127)/K127</f>
        <v>-0.08571428571428572</v>
      </c>
      <c r="N127" s="473">
        <f>SUM(N121:N126)</f>
        <v>6991</v>
      </c>
      <c r="O127" s="468">
        <f>SUM(O121:O126)</f>
        <v>7405</v>
      </c>
      <c r="P127" s="470">
        <f t="shared" si="28"/>
        <v>0.05921899585180947</v>
      </c>
    </row>
    <row r="128" spans="1:16" ht="6" customHeight="1">
      <c r="A128" s="199"/>
      <c r="B128" s="202"/>
      <c r="C128" s="194"/>
      <c r="D128" s="203"/>
      <c r="E128" s="202"/>
      <c r="F128" s="194"/>
      <c r="G128" s="179"/>
      <c r="H128" s="302"/>
      <c r="I128" s="193"/>
      <c r="J128" s="203"/>
      <c r="K128" s="306"/>
      <c r="L128" s="196"/>
      <c r="M128" s="308"/>
      <c r="N128" s="201"/>
      <c r="O128" s="194"/>
      <c r="P128" s="179"/>
    </row>
    <row r="129" spans="1:16" ht="6" customHeight="1">
      <c r="A129" s="105"/>
      <c r="B129" s="158"/>
      <c r="C129" s="163"/>
      <c r="D129" s="162"/>
      <c r="E129" s="166"/>
      <c r="F129" s="163"/>
      <c r="G129" s="160"/>
      <c r="H129" s="161"/>
      <c r="I129" s="159"/>
      <c r="J129" s="162"/>
      <c r="K129" s="158"/>
      <c r="L129" s="159"/>
      <c r="M129" s="160"/>
      <c r="N129" s="161"/>
      <c r="O129" s="159"/>
      <c r="P129" s="160"/>
    </row>
    <row r="130" spans="1:16" ht="12">
      <c r="A130" s="181" t="s">
        <v>21</v>
      </c>
      <c r="B130" s="166">
        <v>20</v>
      </c>
      <c r="C130" s="163">
        <v>22</v>
      </c>
      <c r="D130" s="154">
        <f>(C130-B130)/B130</f>
        <v>0.1</v>
      </c>
      <c r="E130" s="166"/>
      <c r="F130" s="163"/>
      <c r="G130" s="160"/>
      <c r="H130" s="161"/>
      <c r="I130" s="159"/>
      <c r="J130" s="162"/>
      <c r="K130" s="158"/>
      <c r="L130" s="159"/>
      <c r="M130" s="160"/>
      <c r="N130" s="163">
        <f>SUM(B130+E130+H130+K130)</f>
        <v>20</v>
      </c>
      <c r="O130" s="163">
        <f>SUM(C130+F130+I130+L130)</f>
        <v>22</v>
      </c>
      <c r="P130" s="169">
        <f>(O130-N130)/N130</f>
        <v>0.1</v>
      </c>
    </row>
    <row r="131" spans="1:16" ht="12">
      <c r="A131" s="105" t="s">
        <v>102</v>
      </c>
      <c r="B131" s="166">
        <v>4</v>
      </c>
      <c r="C131" s="163">
        <v>2</v>
      </c>
      <c r="D131" s="154">
        <f>(C131-B131)/B131</f>
        <v>-0.5</v>
      </c>
      <c r="E131" s="166"/>
      <c r="F131" s="163">
        <v>2</v>
      </c>
      <c r="G131" s="160"/>
      <c r="H131" s="161"/>
      <c r="I131" s="159"/>
      <c r="J131" s="162"/>
      <c r="K131" s="158"/>
      <c r="L131" s="159"/>
      <c r="M131" s="160"/>
      <c r="N131" s="163">
        <f>SUM(B131+E131+H131+K131)</f>
        <v>4</v>
      </c>
      <c r="O131" s="163">
        <f>SUM(C131+F131+I131+L131)</f>
        <v>4</v>
      </c>
      <c r="P131" s="169">
        <f>(O131-N131)/N131</f>
        <v>0</v>
      </c>
    </row>
    <row r="132" spans="1:16" ht="12">
      <c r="A132" s="318" t="s">
        <v>103</v>
      </c>
      <c r="B132" s="467">
        <f>SUM(B130:B131)</f>
        <v>24</v>
      </c>
      <c r="C132" s="468">
        <f>SUM(C130:C131)</f>
        <v>24</v>
      </c>
      <c r="D132" s="469">
        <f>(C132-B132)/B132</f>
        <v>0</v>
      </c>
      <c r="E132" s="467"/>
      <c r="F132" s="468">
        <f>SUM(F130:F131)</f>
        <v>2</v>
      </c>
      <c r="G132" s="470"/>
      <c r="H132" s="471"/>
      <c r="I132" s="474"/>
      <c r="J132" s="469"/>
      <c r="K132" s="467"/>
      <c r="L132" s="468"/>
      <c r="M132" s="470"/>
      <c r="N132" s="473">
        <f>SUM(N130:N131)</f>
        <v>24</v>
      </c>
      <c r="O132" s="468">
        <f>SUM(C132+F132+L132)</f>
        <v>26</v>
      </c>
      <c r="P132" s="470">
        <f>(O132-N132)/N132</f>
        <v>0.08333333333333333</v>
      </c>
    </row>
    <row r="133" spans="1:16" ht="6" customHeight="1">
      <c r="A133" s="105"/>
      <c r="B133" s="158"/>
      <c r="C133" s="163"/>
      <c r="D133" s="162"/>
      <c r="E133" s="166"/>
      <c r="F133" s="163"/>
      <c r="G133" s="160"/>
      <c r="H133" s="161"/>
      <c r="I133" s="159"/>
      <c r="J133" s="162"/>
      <c r="K133" s="158"/>
      <c r="L133" s="159"/>
      <c r="M133" s="160"/>
      <c r="N133" s="161"/>
      <c r="O133" s="159"/>
      <c r="P133" s="160"/>
    </row>
    <row r="134" spans="1:16" ht="12">
      <c r="A134" s="182" t="s">
        <v>104</v>
      </c>
      <c r="B134" s="475">
        <f>SUM(B47+B59+B75+B96+B109+B111+B118+B127+B132)</f>
        <v>99724</v>
      </c>
      <c r="C134" s="476">
        <f>SUM(C47+C59+C75+C96+C109+C111+C118+C127+C132)</f>
        <v>100477.5</v>
      </c>
      <c r="D134" s="477">
        <f>(C134-B134)/B134</f>
        <v>0.0075558541574746296</v>
      </c>
      <c r="E134" s="475">
        <f>SUM(E47+E59+E75+E96+E109+E111+E118+E127+E132)</f>
        <v>52170</v>
      </c>
      <c r="F134" s="476">
        <f>SUM(F47+F59+F75+F96+F109+F111+F118+F127+F132)</f>
        <v>55221.5</v>
      </c>
      <c r="G134" s="478">
        <f>(F134-E134)/E134</f>
        <v>0.05849147019359785</v>
      </c>
      <c r="H134" s="476">
        <f>SUM(H47+H59+H75+H96+H109+H111+H118+H127+H132)</f>
        <v>3619</v>
      </c>
      <c r="I134" s="476">
        <f>SUM(I47+I59+I75+I96+I109+I111+I118+I127+I132)</f>
        <v>4017</v>
      </c>
      <c r="J134" s="479">
        <f>(I134-H134)/H134</f>
        <v>0.10997513125172699</v>
      </c>
      <c r="K134" s="476">
        <f>SUM(K47+K59+K75+K96+K109+K111+K118+K127+K132)</f>
        <v>7179</v>
      </c>
      <c r="L134" s="476">
        <f>SUM(L47+L59+L75+L96+L109+L111+L118+L127+L132)</f>
        <v>7217</v>
      </c>
      <c r="M134" s="479">
        <f>(L134-K134)/K134</f>
        <v>0.005293216325393509</v>
      </c>
      <c r="N134" s="476">
        <f>SUM(N47+N59+N75+N96+N109+N111+N118+N127+N132)</f>
        <v>162692</v>
      </c>
      <c r="O134" s="476">
        <f>SUM(O47+O59+O75+O96+O109+O111+O118+O127+O132)</f>
        <v>166933</v>
      </c>
      <c r="P134" s="479">
        <f>(O134-N134)/N134</f>
        <v>0.026067661593686228</v>
      </c>
    </row>
    <row r="135" spans="1:16" ht="12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</sheetData>
  <mergeCells count="7">
    <mergeCell ref="A4:P4"/>
    <mergeCell ref="B6:D6"/>
    <mergeCell ref="E6:G6"/>
    <mergeCell ref="K6:M6"/>
    <mergeCell ref="H6:J6"/>
    <mergeCell ref="N6:P6"/>
    <mergeCell ref="A6:A7"/>
  </mergeCells>
  <printOptions horizontalCentered="1"/>
  <pageMargins left="0.5" right="0.5" top="0.7" bottom="1" header="0.5" footer="0.5"/>
  <pageSetup firstPageNumber="17" useFirstPageNumber="1" fitToHeight="0" horizontalDpi="600" verticalDpi="600" orientation="landscape" scale="75" r:id="rId1"/>
  <headerFooter alignWithMargins="0">
    <oddFooter xml:space="preserve">&amp;L&amp;8Note: Total student credit hours exclude SAB (Study Abroad) courses. 36 student credit hours were excluded in fall 2002 and 59 were excluded in fall 2001.&amp;C
&amp;ROffice of IRAA
11/25/02
Page &amp;P </oddFooter>
  </headerFooter>
  <rowBreaks count="2" manualBreakCount="2">
    <brk id="47" max="15" man="1"/>
    <brk id="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2002-11-26T13:58:30Z</cp:lastPrinted>
  <dcterms:created xsi:type="dcterms:W3CDTF">2000-10-31T21:19:01Z</dcterms:created>
  <dcterms:modified xsi:type="dcterms:W3CDTF">2004-04-13T18:22:36Z</dcterms:modified>
  <cp:category/>
  <cp:version/>
  <cp:contentType/>
  <cp:contentStatus/>
</cp:coreProperties>
</file>