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0" windowWidth="19200" windowHeight="13305" tabRatio="852" activeTab="4"/>
  </bookViews>
  <sheets>
    <sheet name="College Lvl and Attendance" sheetId="1" r:id="rId1"/>
    <sheet name="College, Race Gender" sheetId="2" r:id="rId2"/>
    <sheet name="Primary, Dual Majors" sheetId="3" r:id="rId3"/>
    <sheet name="Summ SCH by Crse Lvl, Cred Dist" sheetId="4" r:id="rId4"/>
    <sheet name="SCH and FTE" sheetId="5" r:id="rId5"/>
    <sheet name="Total SCH vs Prior Yr" sheetId="6" r:id="rId6"/>
    <sheet name="Summ SCH Meet Time" sheetId="7" r:id="rId7"/>
    <sheet name="SCH Meet Time" sheetId="8" r:id="rId8"/>
  </sheets>
  <definedNames>
    <definedName name="ALL">'Primary, Dual Majors'!$A$3:$G$457</definedName>
    <definedName name="College_of_Business">'Primary, Dual Majors'!$A$4:$G$69</definedName>
    <definedName name="_xlnm.Print_Area" localSheetId="2">'Primary, Dual Majors'!$A$2:$G$457</definedName>
    <definedName name="some">'Primary, Dual Majors'!$A$3:$G$458</definedName>
  </definedNames>
  <calcPr fullCalcOnLoad="1"/>
</workbook>
</file>

<file path=xl/sharedStrings.xml><?xml version="1.0" encoding="utf-8"?>
<sst xmlns="http://schemas.openxmlformats.org/spreadsheetml/2006/main" count="2238" uniqueCount="716">
  <si>
    <t>College of Business</t>
  </si>
  <si>
    <t>Department</t>
  </si>
  <si>
    <t>Course Subject</t>
  </si>
  <si>
    <t>Undergraduate</t>
  </si>
  <si>
    <t>Graduate/Law</t>
  </si>
  <si>
    <t>Total</t>
  </si>
  <si>
    <t>Percent Change</t>
  </si>
  <si>
    <t>Accounting</t>
  </si>
  <si>
    <t>Business Law</t>
  </si>
  <si>
    <t>AMBA</t>
  </si>
  <si>
    <t>Accelerated Business Administration</t>
  </si>
  <si>
    <t>Business Administration</t>
  </si>
  <si>
    <t>Computer &amp; Information Science</t>
  </si>
  <si>
    <t>Computer and Information Science</t>
  </si>
  <si>
    <t>Information Science</t>
  </si>
  <si>
    <t>Information Systems</t>
  </si>
  <si>
    <t>EMBA</t>
  </si>
  <si>
    <t>Executive Business Administration</t>
  </si>
  <si>
    <t>Finance</t>
  </si>
  <si>
    <t>Health Care Administration</t>
  </si>
  <si>
    <t>Public Health</t>
  </si>
  <si>
    <t>Management &amp; Labor Relations</t>
  </si>
  <si>
    <t>Marketing</t>
  </si>
  <si>
    <t>General Administration</t>
  </si>
  <si>
    <t>Operation Management &amp; Business Statistics</t>
  </si>
  <si>
    <t>Other Business</t>
  </si>
  <si>
    <t>International Business</t>
  </si>
  <si>
    <t>Total Business</t>
  </si>
  <si>
    <t>College of Liberal Arts and Social Sciences</t>
  </si>
  <si>
    <t>Anthropology</t>
  </si>
  <si>
    <t>Art</t>
  </si>
  <si>
    <t>Communication</t>
  </si>
  <si>
    <t>Drama</t>
  </si>
  <si>
    <t>Economics</t>
  </si>
  <si>
    <t>English</t>
  </si>
  <si>
    <t>English as a Second Language</t>
  </si>
  <si>
    <t>History</t>
  </si>
  <si>
    <t>Interdisciplinary</t>
  </si>
  <si>
    <t>Classical and Medieval Studies</t>
  </si>
  <si>
    <t>Linguistics</t>
  </si>
  <si>
    <t>Natl Student Exchange</t>
  </si>
  <si>
    <t>Women's Studies</t>
  </si>
  <si>
    <t>Modern Languages</t>
  </si>
  <si>
    <t>Arabic</t>
  </si>
  <si>
    <t>English Translations of Foreign Literatures</t>
  </si>
  <si>
    <t>French</t>
  </si>
  <si>
    <t>German</t>
  </si>
  <si>
    <t>Greek</t>
  </si>
  <si>
    <t>Italian</t>
  </si>
  <si>
    <t>Japanese</t>
  </si>
  <si>
    <t>Latin</t>
  </si>
  <si>
    <t>Spanish</t>
  </si>
  <si>
    <t>Music</t>
  </si>
  <si>
    <t>Applied Music</t>
  </si>
  <si>
    <t>Philosophy</t>
  </si>
  <si>
    <t>Political Science/IR</t>
  </si>
  <si>
    <t>Political Science</t>
  </si>
  <si>
    <t>Religious Studies</t>
  </si>
  <si>
    <t>Social Work</t>
  </si>
  <si>
    <t>Sociology</t>
  </si>
  <si>
    <t>Total CLASS</t>
  </si>
  <si>
    <t>First College</t>
  </si>
  <si>
    <t>First College Courses</t>
  </si>
  <si>
    <t>Total First College</t>
  </si>
  <si>
    <t>College of Education and Human Services</t>
  </si>
  <si>
    <t>CASAL</t>
  </si>
  <si>
    <t>Adult Learning and Development</t>
  </si>
  <si>
    <t>Coun, Admin, Super, Adult Learning</t>
  </si>
  <si>
    <t>Counseling and Personnel Admin</t>
  </si>
  <si>
    <t>Education Counseling</t>
  </si>
  <si>
    <t>First Ring Leadership</t>
  </si>
  <si>
    <t>Supervision</t>
  </si>
  <si>
    <t xml:space="preserve">Curriculum and Foundations </t>
  </si>
  <si>
    <t>Curriculum &amp; Instruction</t>
  </si>
  <si>
    <t>Gifted and Talented Education</t>
  </si>
  <si>
    <t>Health And Physical Education</t>
  </si>
  <si>
    <t>Dance</t>
  </si>
  <si>
    <t>Health and Physical Education</t>
  </si>
  <si>
    <t>Health Education</t>
  </si>
  <si>
    <t>HPER-Core Curriculum</t>
  </si>
  <si>
    <t>Physical Education-Service</t>
  </si>
  <si>
    <t>Nursing</t>
  </si>
  <si>
    <t>Nursing RN</t>
  </si>
  <si>
    <t>Teachers Education</t>
  </si>
  <si>
    <t>Early Childhood Education</t>
  </si>
  <si>
    <t>Education-SIP</t>
  </si>
  <si>
    <t>Education-Special Offerings</t>
  </si>
  <si>
    <t>Middle Childhood Education</t>
  </si>
  <si>
    <t>Special Education</t>
  </si>
  <si>
    <t>Specialized Instructional/Teacher Education</t>
  </si>
  <si>
    <t>Specialized Study &amp; Field Experiences</t>
  </si>
  <si>
    <t>Other Education</t>
  </si>
  <si>
    <t>Education</t>
  </si>
  <si>
    <t>Professional Development</t>
  </si>
  <si>
    <t>Total Education</t>
  </si>
  <si>
    <t>College of Engineering</t>
  </si>
  <si>
    <t>Chemical &amp; Biomedical Engineering</t>
  </si>
  <si>
    <t>Chemical Engineering</t>
  </si>
  <si>
    <t>Engineering Science</t>
  </si>
  <si>
    <t>Civil &amp; Environmental Engineering</t>
  </si>
  <si>
    <t>Civil Engineering</t>
  </si>
  <si>
    <t>Environmental Engineering</t>
  </si>
  <si>
    <t>Dean's Office</t>
  </si>
  <si>
    <t>Electrical &amp; Computer Engineering</t>
  </si>
  <si>
    <t>Engineering Technology</t>
  </si>
  <si>
    <t>Electronic Engineering Technology</t>
  </si>
  <si>
    <t>General Engineering Technology</t>
  </si>
  <si>
    <t>Math Technology</t>
  </si>
  <si>
    <t>Mechanical Engineering Technology</t>
  </si>
  <si>
    <t>Industrial &amp; Manufacturing Engineering</t>
  </si>
  <si>
    <t>Mechanical Engineering</t>
  </si>
  <si>
    <t>Engineering Mechanics</t>
  </si>
  <si>
    <t>Total Engineering</t>
  </si>
  <si>
    <t>College of Science</t>
  </si>
  <si>
    <t>Biology, Geology &amp; Environmental Science</t>
  </si>
  <si>
    <t>Biology</t>
  </si>
  <si>
    <t>Environmental Sciences</t>
  </si>
  <si>
    <t>Geological Sciences</t>
  </si>
  <si>
    <t>Chemistry</t>
  </si>
  <si>
    <t>Collegiate Studies</t>
  </si>
  <si>
    <t>Mathematics</t>
  </si>
  <si>
    <t>Health Sciences</t>
  </si>
  <si>
    <t>Perfusion</t>
  </si>
  <si>
    <t>Pre-Health Science</t>
  </si>
  <si>
    <t>Physics</t>
  </si>
  <si>
    <t>Psychology</t>
  </si>
  <si>
    <t>Speech &amp; Hearing</t>
  </si>
  <si>
    <t>Total Science</t>
  </si>
  <si>
    <t>College of Urban Affairs</t>
  </si>
  <si>
    <t>Urban Studies</t>
  </si>
  <si>
    <t>Environmental Studies</t>
  </si>
  <si>
    <t>Planning, Design &amp; Development</t>
  </si>
  <si>
    <t>Public Administration</t>
  </si>
  <si>
    <t>Public Safety Management</t>
  </si>
  <si>
    <t>Urban Services Administration</t>
  </si>
  <si>
    <t>Total Urban Affairs</t>
  </si>
  <si>
    <t>College of Law</t>
  </si>
  <si>
    <t>Law</t>
  </si>
  <si>
    <t>Total Law</t>
  </si>
  <si>
    <t>University Studies</t>
  </si>
  <si>
    <t>ASC</t>
  </si>
  <si>
    <t>Business Freshman Orientation</t>
  </si>
  <si>
    <t>English as a Foreign Language</t>
  </si>
  <si>
    <t>Total University Studies</t>
  </si>
  <si>
    <t>Graduate Studies</t>
  </si>
  <si>
    <t>Graduation Requirement Reg</t>
  </si>
  <si>
    <t>Total Graduate Studies</t>
  </si>
  <si>
    <t>Other (AF-CSC-MSC)</t>
  </si>
  <si>
    <t>Other</t>
  </si>
  <si>
    <t>Air Force</t>
  </si>
  <si>
    <t>Career Services</t>
  </si>
  <si>
    <t>Military Science</t>
  </si>
  <si>
    <t>Total Other (AF-CSC-MSC)</t>
  </si>
  <si>
    <t>Other (Honors)</t>
  </si>
  <si>
    <t>Honors</t>
  </si>
  <si>
    <t>Total Other (Honors)</t>
  </si>
  <si>
    <t>University Total</t>
  </si>
  <si>
    <t>Total Student Credit Hours Compared to Prior Year</t>
  </si>
  <si>
    <t>College Level and Attendance</t>
  </si>
  <si>
    <t>College</t>
  </si>
  <si>
    <t>Level</t>
  </si>
  <si>
    <t>Attendance</t>
  </si>
  <si>
    <t>Total College</t>
  </si>
  <si>
    <t>Master's/Law</t>
  </si>
  <si>
    <t>Doctoral</t>
  </si>
  <si>
    <t>Full-Time</t>
  </si>
  <si>
    <t>Part-Time</t>
  </si>
  <si>
    <t>Business</t>
  </si>
  <si>
    <t>CLASS</t>
  </si>
  <si>
    <t>Engineering</t>
  </si>
  <si>
    <t>Science</t>
  </si>
  <si>
    <t>Urban Affairs</t>
  </si>
  <si>
    <t>Undergraduate Non-Degree</t>
  </si>
  <si>
    <t>UNIVERISTY TOTAL</t>
  </si>
  <si>
    <t>College Level by Attendace</t>
  </si>
  <si>
    <t>Headcount Enrollment by College, Gender and Race</t>
  </si>
  <si>
    <t>Gender</t>
  </si>
  <si>
    <t>White</t>
  </si>
  <si>
    <t>Black</t>
  </si>
  <si>
    <t>Hispanic</t>
  </si>
  <si>
    <t>Asian or Pacific Islander</t>
  </si>
  <si>
    <t>Native American</t>
  </si>
  <si>
    <t>Foreign</t>
  </si>
  <si>
    <t>Not Reported</t>
  </si>
  <si>
    <t>F</t>
  </si>
  <si>
    <t>M</t>
  </si>
  <si>
    <t>UNIVERSITY TOTAL</t>
  </si>
  <si>
    <t>Total Female</t>
  </si>
  <si>
    <t>Total Male</t>
  </si>
  <si>
    <t>Summary of Student Credit Hours by Course Level</t>
  </si>
  <si>
    <t>Graduate and Law</t>
  </si>
  <si>
    <t>Student Credit Hours (SCH)</t>
  </si>
  <si>
    <t>Full-Time Equivalent (FTE)</t>
  </si>
  <si>
    <t>ACT</t>
  </si>
  <si>
    <t>BLW</t>
  </si>
  <si>
    <t>FIN</t>
  </si>
  <si>
    <t>MBA</t>
  </si>
  <si>
    <t>MKT</t>
  </si>
  <si>
    <t>MLR</t>
  </si>
  <si>
    <t>CIS</t>
  </si>
  <si>
    <t>IST</t>
  </si>
  <si>
    <t>HCA</t>
  </si>
  <si>
    <t>MPH</t>
  </si>
  <si>
    <t>GAD</t>
  </si>
  <si>
    <t>OMS</t>
  </si>
  <si>
    <t>INB</t>
  </si>
  <si>
    <t>ANT</t>
  </si>
  <si>
    <t>ART</t>
  </si>
  <si>
    <t>COM</t>
  </si>
  <si>
    <t>DRA</t>
  </si>
  <si>
    <t>ECN</t>
  </si>
  <si>
    <t>ENG</t>
  </si>
  <si>
    <t>ESL</t>
  </si>
  <si>
    <t>HIS</t>
  </si>
  <si>
    <t>LIN</t>
  </si>
  <si>
    <t>NSE</t>
  </si>
  <si>
    <t>WST</t>
  </si>
  <si>
    <t>ARB</t>
  </si>
  <si>
    <t>FRN</t>
  </si>
  <si>
    <t>GER</t>
  </si>
  <si>
    <t>GRK</t>
  </si>
  <si>
    <t>ITN</t>
  </si>
  <si>
    <t>JPN</t>
  </si>
  <si>
    <t>LAT</t>
  </si>
  <si>
    <t>MLA</t>
  </si>
  <si>
    <t>SPN</t>
  </si>
  <si>
    <t>MUA</t>
  </si>
  <si>
    <t>MUS</t>
  </si>
  <si>
    <t>PHL</t>
  </si>
  <si>
    <t>PSC</t>
  </si>
  <si>
    <t>REL</t>
  </si>
  <si>
    <t>SWK</t>
  </si>
  <si>
    <t>SOC</t>
  </si>
  <si>
    <t>College of Education</t>
  </si>
  <si>
    <t>ALD</t>
  </si>
  <si>
    <t>ADM</t>
  </si>
  <si>
    <t>CNS</t>
  </si>
  <si>
    <t>EDE</t>
  </si>
  <si>
    <t>EDA</t>
  </si>
  <si>
    <t>FRL</t>
  </si>
  <si>
    <t>EDB</t>
  </si>
  <si>
    <t>EGT</t>
  </si>
  <si>
    <t>ETE</t>
  </si>
  <si>
    <t>DAN</t>
  </si>
  <si>
    <t>PED</t>
  </si>
  <si>
    <t>HED</t>
  </si>
  <si>
    <t>HPR</t>
  </si>
  <si>
    <t>PES</t>
  </si>
  <si>
    <t>NUR</t>
  </si>
  <si>
    <t>ECE</t>
  </si>
  <si>
    <t>EDC</t>
  </si>
  <si>
    <t>EDT</t>
  </si>
  <si>
    <t>EDM</t>
  </si>
  <si>
    <t>ESE</t>
  </si>
  <si>
    <t>EDL</t>
  </si>
  <si>
    <t>EST</t>
  </si>
  <si>
    <t>EDU</t>
  </si>
  <si>
    <t>EDG</t>
  </si>
  <si>
    <t>EDW</t>
  </si>
  <si>
    <t>CHE</t>
  </si>
  <si>
    <t>ESC</t>
  </si>
  <si>
    <t>CVE</t>
  </si>
  <si>
    <t>EVE</t>
  </si>
  <si>
    <t>EEC</t>
  </si>
  <si>
    <t>EET</t>
  </si>
  <si>
    <t>GET</t>
  </si>
  <si>
    <t>MTT</t>
  </si>
  <si>
    <t>MET</t>
  </si>
  <si>
    <t>IME</t>
  </si>
  <si>
    <t>MME</t>
  </si>
  <si>
    <t>MCE</t>
  </si>
  <si>
    <t>BIO</t>
  </si>
  <si>
    <t>EVS</t>
  </si>
  <si>
    <t>GEO</t>
  </si>
  <si>
    <t>CHM</t>
  </si>
  <si>
    <t>PER</t>
  </si>
  <si>
    <t>HSC</t>
  </si>
  <si>
    <t>MTH</t>
  </si>
  <si>
    <t>PHY</t>
  </si>
  <si>
    <t>PSY</t>
  </si>
  <si>
    <t>SPH</t>
  </si>
  <si>
    <t>ENV</t>
  </si>
  <si>
    <t>PDD</t>
  </si>
  <si>
    <t>PAD</t>
  </si>
  <si>
    <t>PSM</t>
  </si>
  <si>
    <t>USA</t>
  </si>
  <si>
    <t>UST</t>
  </si>
  <si>
    <t>LAW</t>
  </si>
  <si>
    <t>BUS</t>
  </si>
  <si>
    <t>GCL</t>
  </si>
  <si>
    <t>AF</t>
  </si>
  <si>
    <t>CSC</t>
  </si>
  <si>
    <t>MSC</t>
  </si>
  <si>
    <t>HON</t>
  </si>
  <si>
    <t>Summary of Student Credit Hours By Meeting Time</t>
  </si>
  <si>
    <t>Day</t>
  </si>
  <si>
    <t>Evening</t>
  </si>
  <si>
    <t>Weekend</t>
  </si>
  <si>
    <t>Individually Arranged</t>
  </si>
  <si>
    <t>2004</t>
  </si>
  <si>
    <t>2005</t>
  </si>
  <si>
    <t>Student Credit Hours College, Department By Meeting Time</t>
  </si>
  <si>
    <t>Description</t>
  </si>
  <si>
    <t>College of Liberal Arts and Social Sciecnes</t>
  </si>
  <si>
    <t xml:space="preserve">Total CLASS </t>
  </si>
  <si>
    <t>Total Urban</t>
  </si>
  <si>
    <t>Registered Credit Hours</t>
  </si>
  <si>
    <t>Graduate</t>
  </si>
  <si>
    <t>Headcount</t>
  </si>
  <si>
    <t>24+</t>
  </si>
  <si>
    <t>TOTAL</t>
  </si>
  <si>
    <t>Registered Students by Level and Credit Hour (SCH) Distribution</t>
  </si>
  <si>
    <t>Student Credit Hours and FTE Enrollment</t>
  </si>
  <si>
    <t>Univeristy Total</t>
  </si>
  <si>
    <t>Headcount Enrollment - Spring 2005</t>
  </si>
  <si>
    <t>Cumulative Percent</t>
  </si>
  <si>
    <t>Department/Description</t>
  </si>
  <si>
    <t>Curriculum and Foundations</t>
  </si>
  <si>
    <t>Department/Course Subject</t>
  </si>
  <si>
    <t>Total Accounting</t>
  </si>
  <si>
    <t>Total AMBA</t>
  </si>
  <si>
    <t>Total Business Administration</t>
  </si>
  <si>
    <t>Total Computer &amp; Information Science</t>
  </si>
  <si>
    <t>Total EMBA</t>
  </si>
  <si>
    <t>Total Finance</t>
  </si>
  <si>
    <t>Total Health Care Administration</t>
  </si>
  <si>
    <t>Total Management &amp; Labor Relations</t>
  </si>
  <si>
    <t>Total Marketing</t>
  </si>
  <si>
    <t>Total Oper Mgmt &amp; Business Statistics</t>
  </si>
  <si>
    <t>Total Other Business</t>
  </si>
  <si>
    <t>Code</t>
  </si>
  <si>
    <t>Total CASAL</t>
  </si>
  <si>
    <t>Total Curriculum and Foundations</t>
  </si>
  <si>
    <t>Total Nursing</t>
  </si>
  <si>
    <t>Total Health And Physical Education</t>
  </si>
  <si>
    <t>Total Teachers Education</t>
  </si>
  <si>
    <t>Total Other Education</t>
  </si>
  <si>
    <t>Total Chemical &amp; Biomedical Engineering</t>
  </si>
  <si>
    <t>Total Civil &amp; Environmental Engineering</t>
  </si>
  <si>
    <t>Total Dean's Office</t>
  </si>
  <si>
    <t>Total Electrical &amp; Computer Engineering</t>
  </si>
  <si>
    <t>Total Engineering Technology</t>
  </si>
  <si>
    <t>Total Industrial &amp; Manufacturing Engineering</t>
  </si>
  <si>
    <t>Total Mechanical Engineering</t>
  </si>
  <si>
    <t>Total Biology, Geology &amp; Environmental Science</t>
  </si>
  <si>
    <t>Total Chemistry</t>
  </si>
  <si>
    <t>Total Health Sciences</t>
  </si>
  <si>
    <t>Total Mathematics</t>
  </si>
  <si>
    <t>Total Physics</t>
  </si>
  <si>
    <t>Total Psychology</t>
  </si>
  <si>
    <t>Total Speech &amp; Hearing</t>
  </si>
  <si>
    <t>Total Urban Studies</t>
  </si>
  <si>
    <t xml:space="preserve">Total Other </t>
  </si>
  <si>
    <t>Total Anthropology</t>
  </si>
  <si>
    <t>Total Art</t>
  </si>
  <si>
    <t>Total Communication</t>
  </si>
  <si>
    <t>Total Economics</t>
  </si>
  <si>
    <t>Total English</t>
  </si>
  <si>
    <t>Total History</t>
  </si>
  <si>
    <t>Total Interdisciplinary</t>
  </si>
  <si>
    <t>Total Modern Languages</t>
  </si>
  <si>
    <t>Total Music</t>
  </si>
  <si>
    <t>Total Philosophy</t>
  </si>
  <si>
    <t>Total Political Science/IR</t>
  </si>
  <si>
    <t>Total Religious Studies</t>
  </si>
  <si>
    <t>Total Social Work</t>
  </si>
  <si>
    <t>Total Sociology</t>
  </si>
  <si>
    <t>JD/MBA</t>
  </si>
  <si>
    <t>Law and Environmental Studies</t>
  </si>
  <si>
    <t>JD/MES</t>
  </si>
  <si>
    <t>JD/MPA</t>
  </si>
  <si>
    <t>Law and Urban Planning</t>
  </si>
  <si>
    <t>JD/MUP</t>
  </si>
  <si>
    <t>Master of Laws</t>
  </si>
  <si>
    <t>LAWLLM</t>
  </si>
  <si>
    <t>LAWVS</t>
  </si>
  <si>
    <t>PSEOP</t>
  </si>
  <si>
    <t>UNDUS</t>
  </si>
  <si>
    <t>USND</t>
  </si>
  <si>
    <t>Project 60</t>
  </si>
  <si>
    <t>USP60</t>
  </si>
  <si>
    <t>Undergraduate Nondegree</t>
  </si>
  <si>
    <t>Cross Registration Undergraduate</t>
  </si>
  <si>
    <t>CROSS UNDE</t>
  </si>
  <si>
    <t>NONDEGREE</t>
  </si>
  <si>
    <t>Ugrd Transient</t>
  </si>
  <si>
    <t>UTRN</t>
  </si>
  <si>
    <t>Graduate Nondegree</t>
  </si>
  <si>
    <t>NONDEG GRA</t>
  </si>
  <si>
    <t>Major</t>
  </si>
  <si>
    <t>Primary Major</t>
  </si>
  <si>
    <t>Dual Major</t>
  </si>
  <si>
    <t>% of College Level</t>
  </si>
  <si>
    <t>Total Undergraduate Non-Degree</t>
  </si>
  <si>
    <t>UNIVERSITY</t>
  </si>
  <si>
    <t>Note:</t>
  </si>
  <si>
    <t>Full-time</t>
  </si>
  <si>
    <t>12 or more hours</t>
  </si>
  <si>
    <t>&lt; 12 hours</t>
  </si>
  <si>
    <t>9 or more hours</t>
  </si>
  <si>
    <t>&lt; 9 hours</t>
  </si>
  <si>
    <t>13 or more hours</t>
  </si>
  <si>
    <t>&lt; 13 hours</t>
  </si>
  <si>
    <t>Headcount Enrollment by College, Career, Plan and Dual Major - Spring 2005</t>
  </si>
  <si>
    <t>ACTPB</t>
  </si>
  <si>
    <t>CISPB</t>
  </si>
  <si>
    <t>Computer Science</t>
  </si>
  <si>
    <t>CS</t>
  </si>
  <si>
    <t>CSPB</t>
  </si>
  <si>
    <t>IFS</t>
  </si>
  <si>
    <t>FINPB</t>
  </si>
  <si>
    <t>MLRPB</t>
  </si>
  <si>
    <t>Business Economics</t>
  </si>
  <si>
    <t>BEC</t>
  </si>
  <si>
    <t>IB</t>
  </si>
  <si>
    <t>Pre-Business Administration</t>
  </si>
  <si>
    <t>PBUS</t>
  </si>
  <si>
    <t>Undecided Business</t>
  </si>
  <si>
    <t>BUPBUND</t>
  </si>
  <si>
    <t>BUSND</t>
  </si>
  <si>
    <t>UNDB</t>
  </si>
  <si>
    <t>Total Undergraduate Business</t>
  </si>
  <si>
    <t>Financial Accounting &amp; Audit</t>
  </si>
  <si>
    <t>ACCAUDIT</t>
  </si>
  <si>
    <t>GAF</t>
  </si>
  <si>
    <t>Tax Program</t>
  </si>
  <si>
    <t>TAXATION</t>
  </si>
  <si>
    <t>AMB</t>
  </si>
  <si>
    <t>DBA</t>
  </si>
  <si>
    <t>DFN</t>
  </si>
  <si>
    <t>DIS</t>
  </si>
  <si>
    <t>DMK</t>
  </si>
  <si>
    <t>DOM</t>
  </si>
  <si>
    <t>JDMBA</t>
  </si>
  <si>
    <t>GCS</t>
  </si>
  <si>
    <t>EBA</t>
  </si>
  <si>
    <t>GFN</t>
  </si>
  <si>
    <t>MBA-Health Care</t>
  </si>
  <si>
    <t>MBH</t>
  </si>
  <si>
    <t>GLR</t>
  </si>
  <si>
    <t>GMK</t>
  </si>
  <si>
    <t>Data-Driven Marketing Planning Certificate</t>
  </si>
  <si>
    <t>DDM</t>
  </si>
  <si>
    <t>Pre Accelerated MBA</t>
  </si>
  <si>
    <t>PRE-AMBA</t>
  </si>
  <si>
    <t>Pre Accelerated MPH</t>
  </si>
  <si>
    <t>PRE-MPH</t>
  </si>
  <si>
    <t>Graduate Business</t>
  </si>
  <si>
    <t>GBUDE</t>
  </si>
  <si>
    <t>GBUND</t>
  </si>
  <si>
    <t>Total Graduate Business</t>
  </si>
  <si>
    <t>College of Liberal Arts and Sciences</t>
  </si>
  <si>
    <t>ANTPB</t>
  </si>
  <si>
    <t>ARTPB</t>
  </si>
  <si>
    <t>Graphic Design</t>
  </si>
  <si>
    <t>GDSGN</t>
  </si>
  <si>
    <t>COMPB</t>
  </si>
  <si>
    <t>Certificate in Journalism</t>
  </si>
  <si>
    <t>JOUR</t>
  </si>
  <si>
    <t>CLM</t>
  </si>
  <si>
    <t>Liberal Studies</t>
  </si>
  <si>
    <t>LIB</t>
  </si>
  <si>
    <t>WST-BA</t>
  </si>
  <si>
    <t>SPNPB</t>
  </si>
  <si>
    <t>MUS-BA</t>
  </si>
  <si>
    <t>MUSPB</t>
  </si>
  <si>
    <t>PSCPB</t>
  </si>
  <si>
    <t>International Relations</t>
  </si>
  <si>
    <t>IR</t>
  </si>
  <si>
    <t>IRPB</t>
  </si>
  <si>
    <t>Social Studies</t>
  </si>
  <si>
    <t>SST</t>
  </si>
  <si>
    <t>SWKPB</t>
  </si>
  <si>
    <t>Social Science</t>
  </si>
  <si>
    <t>SSC</t>
  </si>
  <si>
    <t>Other  CLASS</t>
  </si>
  <si>
    <t>Pre-Education</t>
  </si>
  <si>
    <t>PEDUC</t>
  </si>
  <si>
    <t>Undecided CLASS</t>
  </si>
  <si>
    <t>ASPBUND</t>
  </si>
  <si>
    <t>CACER</t>
  </si>
  <si>
    <t>CAND</t>
  </si>
  <si>
    <t>CAPBUND</t>
  </si>
  <si>
    <t>UNDCA</t>
  </si>
  <si>
    <t>UNDA</t>
  </si>
  <si>
    <t>Total Other CLASS</t>
  </si>
  <si>
    <t>Total Undergraduate CLASS</t>
  </si>
  <si>
    <t>GAR</t>
  </si>
  <si>
    <t>GCM</t>
  </si>
  <si>
    <t>GEC</t>
  </si>
  <si>
    <t>GEG</t>
  </si>
  <si>
    <t>Grad Lib Arts &amp; Soc Sci Undec</t>
  </si>
  <si>
    <t>GCADE</t>
  </si>
  <si>
    <t>GHS</t>
  </si>
  <si>
    <t>GSN</t>
  </si>
  <si>
    <t>GMU</t>
  </si>
  <si>
    <t>GPL</t>
  </si>
  <si>
    <t>GSW</t>
  </si>
  <si>
    <t>GSO</t>
  </si>
  <si>
    <t>Other CLASS</t>
  </si>
  <si>
    <t>GCAND</t>
  </si>
  <si>
    <t>Total Graduate CLASS</t>
  </si>
  <si>
    <t>ANTFC</t>
  </si>
  <si>
    <t>ARTFC</t>
  </si>
  <si>
    <t>COMFC</t>
  </si>
  <si>
    <t>DRAFC</t>
  </si>
  <si>
    <t>ENGFC</t>
  </si>
  <si>
    <t>PDM</t>
  </si>
  <si>
    <t>PSYFC</t>
  </si>
  <si>
    <t>SWKFC</t>
  </si>
  <si>
    <t>UNDF</t>
  </si>
  <si>
    <t>WSTFC</t>
  </si>
  <si>
    <t>Sports Management</t>
  </si>
  <si>
    <t>SPM</t>
  </si>
  <si>
    <t>PEU</t>
  </si>
  <si>
    <t>Physical Education</t>
  </si>
  <si>
    <t>PEUPB</t>
  </si>
  <si>
    <t>Nursing Basic:Undeclared</t>
  </si>
  <si>
    <t>NPB</t>
  </si>
  <si>
    <t>Nursing Basic</t>
  </si>
  <si>
    <t>NUB</t>
  </si>
  <si>
    <t>NUBPB</t>
  </si>
  <si>
    <t>NURPB</t>
  </si>
  <si>
    <t>SED</t>
  </si>
  <si>
    <t>SEDMI</t>
  </si>
  <si>
    <t>Mild/Moderate Educational Need</t>
  </si>
  <si>
    <t>SEDMM</t>
  </si>
  <si>
    <t>Elementary Education</t>
  </si>
  <si>
    <t>EED</t>
  </si>
  <si>
    <t>EFS</t>
  </si>
  <si>
    <t>EDMPB</t>
  </si>
  <si>
    <t>EDCER</t>
  </si>
  <si>
    <t>EDUND</t>
  </si>
  <si>
    <t>Teacher Certification</t>
  </si>
  <si>
    <t>TEACH CERT</t>
  </si>
  <si>
    <t>Undecided Education</t>
  </si>
  <si>
    <t>EDPBUND</t>
  </si>
  <si>
    <t>UNDC</t>
  </si>
  <si>
    <t>Total Undergraduate Education</t>
  </si>
  <si>
    <t>ALD CER</t>
  </si>
  <si>
    <t>Community Agency &amp; Counseling</t>
  </si>
  <si>
    <t>CAC</t>
  </si>
  <si>
    <t>Counselor Education</t>
  </si>
  <si>
    <t>Counseling and Pupil Personnel Administration</t>
  </si>
  <si>
    <t>CPP</t>
  </si>
  <si>
    <t>Educational Administration</t>
  </si>
  <si>
    <t>EAD</t>
  </si>
  <si>
    <t>Education Administration</t>
  </si>
  <si>
    <t>EAS</t>
  </si>
  <si>
    <t>Education Specialist</t>
  </si>
  <si>
    <t>EDS</t>
  </si>
  <si>
    <t>SUP</t>
  </si>
  <si>
    <t>Urban Ed: Administration</t>
  </si>
  <si>
    <t>UEA</t>
  </si>
  <si>
    <t>Urban Education: Counseling</t>
  </si>
  <si>
    <t>UEC</t>
  </si>
  <si>
    <t>Urban Education: Learning</t>
  </si>
  <si>
    <t>UEL</t>
  </si>
  <si>
    <t>UELL</t>
  </si>
  <si>
    <t>Urban Education: Policy</t>
  </si>
  <si>
    <t>UEP</t>
  </si>
  <si>
    <t>Total Doctoral</t>
  </si>
  <si>
    <t>Sports Management and Exercise Science</t>
  </si>
  <si>
    <t>SME</t>
  </si>
  <si>
    <t>Exercise Science</t>
  </si>
  <si>
    <t>EXS</t>
  </si>
  <si>
    <t>GSM</t>
  </si>
  <si>
    <t>Community Health Education</t>
  </si>
  <si>
    <t>CMH</t>
  </si>
  <si>
    <t>GNR</t>
  </si>
  <si>
    <t>C&amp;I</t>
  </si>
  <si>
    <t>GDU</t>
  </si>
  <si>
    <t>Graduate Education</t>
  </si>
  <si>
    <t>GEDCER</t>
  </si>
  <si>
    <t>GEDDE</t>
  </si>
  <si>
    <t>GEDND</t>
  </si>
  <si>
    <t>Graduate Education Licensure</t>
  </si>
  <si>
    <t>EDUC-LIC</t>
  </si>
  <si>
    <t>Total Graduate Education</t>
  </si>
  <si>
    <t>CHEPB</t>
  </si>
  <si>
    <t>CVEPB</t>
  </si>
  <si>
    <t>Computer Engineering</t>
  </si>
  <si>
    <t>BCPE</t>
  </si>
  <si>
    <t>CE</t>
  </si>
  <si>
    <t>CEPB</t>
  </si>
  <si>
    <t>ELE</t>
  </si>
  <si>
    <t>EECPB</t>
  </si>
  <si>
    <t>Electrical Engineering</t>
  </si>
  <si>
    <t>EE</t>
  </si>
  <si>
    <t>MCT</t>
  </si>
  <si>
    <t>MCTPB</t>
  </si>
  <si>
    <t>Industrial Engineering Technology</t>
  </si>
  <si>
    <t>INT</t>
  </si>
  <si>
    <t>ECT</t>
  </si>
  <si>
    <t>IMEPB</t>
  </si>
  <si>
    <t>MCEPB</t>
  </si>
  <si>
    <t>Other Engineering</t>
  </si>
  <si>
    <t>Pre-Engineering</t>
  </si>
  <si>
    <t>PE</t>
  </si>
  <si>
    <t>Undecided Engineering</t>
  </si>
  <si>
    <t>UNDE</t>
  </si>
  <si>
    <t>ENCER</t>
  </si>
  <si>
    <t>ENGND</t>
  </si>
  <si>
    <t>ENPBUND</t>
  </si>
  <si>
    <t>Total Other Engineering</t>
  </si>
  <si>
    <t>Total Undergraduate Engineering</t>
  </si>
  <si>
    <t>CHG</t>
  </si>
  <si>
    <t>CVG</t>
  </si>
  <si>
    <t>EMG</t>
  </si>
  <si>
    <t>EVG</t>
  </si>
  <si>
    <t>GEE</t>
  </si>
  <si>
    <t>Doctor of Engineering</t>
  </si>
  <si>
    <t>CHD</t>
  </si>
  <si>
    <t>Doctoral Engineering::EnvirEng</t>
  </si>
  <si>
    <t>EVD</t>
  </si>
  <si>
    <t>MCD</t>
  </si>
  <si>
    <t>IND</t>
  </si>
  <si>
    <t>ELD</t>
  </si>
  <si>
    <t>DRE</t>
  </si>
  <si>
    <t>CVD</t>
  </si>
  <si>
    <t>Applied Biomedical Engineering</t>
  </si>
  <si>
    <t>ABE</t>
  </si>
  <si>
    <t>Total Doctor of Engineering</t>
  </si>
  <si>
    <t>ELG</t>
  </si>
  <si>
    <t>Software Engineering Certificate</t>
  </si>
  <si>
    <t>SWEC</t>
  </si>
  <si>
    <t>ING</t>
  </si>
  <si>
    <t>MCG</t>
  </si>
  <si>
    <t>Graduate Engineering</t>
  </si>
  <si>
    <t>GENCER</t>
  </si>
  <si>
    <t>GENND</t>
  </si>
  <si>
    <t>Total Graduate Engineering</t>
  </si>
  <si>
    <t>BIOPB</t>
  </si>
  <si>
    <t>Biology-Medical Technology</t>
  </si>
  <si>
    <t>BIT</t>
  </si>
  <si>
    <t>EVAAS</t>
  </si>
  <si>
    <t>EVSAS</t>
  </si>
  <si>
    <t>EVSASPB</t>
  </si>
  <si>
    <t>GES</t>
  </si>
  <si>
    <t>Total BGES</t>
  </si>
  <si>
    <t>Pre Pharmacy</t>
  </si>
  <si>
    <t>PPHAR</t>
  </si>
  <si>
    <t>Health Science</t>
  </si>
  <si>
    <t>HSCBS</t>
  </si>
  <si>
    <t>HSCBS-PB</t>
  </si>
  <si>
    <t>Occupational Therapy</t>
  </si>
  <si>
    <t>HSO</t>
  </si>
  <si>
    <t>Total Health Science</t>
  </si>
  <si>
    <t>MTS</t>
  </si>
  <si>
    <t>MTHPB</t>
  </si>
  <si>
    <t>PHS</t>
  </si>
  <si>
    <t>PSYPB</t>
  </si>
  <si>
    <t>SPHPB</t>
  </si>
  <si>
    <t>Other Science</t>
  </si>
  <si>
    <t>PENGR</t>
  </si>
  <si>
    <t>Pre-Nursing</t>
  </si>
  <si>
    <t>PNUR</t>
  </si>
  <si>
    <t>Undecided Science</t>
  </si>
  <si>
    <t>CSCER</t>
  </si>
  <si>
    <t>CSND</t>
  </si>
  <si>
    <t>CSPBUND</t>
  </si>
  <si>
    <t>UNDCS</t>
  </si>
  <si>
    <t>Total Other Science</t>
  </si>
  <si>
    <t>Total Undergraduate Science</t>
  </si>
  <si>
    <t>DBI</t>
  </si>
  <si>
    <t>GBI</t>
  </si>
  <si>
    <t>GEV</t>
  </si>
  <si>
    <t>GCH</t>
  </si>
  <si>
    <t>DCH</t>
  </si>
  <si>
    <t>Clinical Bioanalytical Chemistry</t>
  </si>
  <si>
    <t>CBC</t>
  </si>
  <si>
    <t>MOT</t>
  </si>
  <si>
    <t>Physical Therapy</t>
  </si>
  <si>
    <t>MPT</t>
  </si>
  <si>
    <t>GHE</t>
  </si>
  <si>
    <t>Culture, Com and Health Care</t>
  </si>
  <si>
    <t>CCH</t>
  </si>
  <si>
    <t>GMA</t>
  </si>
  <si>
    <t>GMT</t>
  </si>
  <si>
    <t>GPH</t>
  </si>
  <si>
    <t>Diversity Professional</t>
  </si>
  <si>
    <t>DIV</t>
  </si>
  <si>
    <t>Psychology Specialist</t>
  </si>
  <si>
    <t>GPSYS</t>
  </si>
  <si>
    <t>GPY</t>
  </si>
  <si>
    <t>Speech Pathology and Audiology</t>
  </si>
  <si>
    <t>GSP</t>
  </si>
  <si>
    <t>GCSND</t>
  </si>
  <si>
    <t>Total Graduate Science</t>
  </si>
  <si>
    <t>EVA</t>
  </si>
  <si>
    <t>EVAPB</t>
  </si>
  <si>
    <t>USTPB</t>
  </si>
  <si>
    <t>Other Urban Affairs</t>
  </si>
  <si>
    <t>Undecided Urban Affairs</t>
  </si>
  <si>
    <t>UNDU</t>
  </si>
  <si>
    <t>URPBUND</t>
  </si>
  <si>
    <t>Total Undergraduate</t>
  </si>
  <si>
    <t>USD</t>
  </si>
  <si>
    <t>USG</t>
  </si>
  <si>
    <t>Urban Planning and Design</t>
  </si>
  <si>
    <t>UPD</t>
  </si>
  <si>
    <t>Urban Economic Development</t>
  </si>
  <si>
    <t>URC</t>
  </si>
  <si>
    <t>Urban Real Estate Development &amp; Finance</t>
  </si>
  <si>
    <t>URE</t>
  </si>
  <si>
    <t>MPA</t>
  </si>
  <si>
    <t>Non-Profit Management</t>
  </si>
  <si>
    <t>NPM</t>
  </si>
  <si>
    <t>GEI</t>
  </si>
  <si>
    <t>Graduate Urban Affairs</t>
  </si>
  <si>
    <t>GURDE</t>
  </si>
  <si>
    <t>GURND</t>
  </si>
  <si>
    <t>Local Urban Management Cert</t>
  </si>
  <si>
    <t>LUMC</t>
  </si>
  <si>
    <t>Total Other Urban Affairs</t>
  </si>
  <si>
    <t>Total Graduate Urban Affairs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</si>
</sst>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5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Up">
        <bgColor indexed="43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3" fillId="2" borderId="1">
      <alignment horizontal="center" vertical="center" wrapText="1"/>
      <protection/>
    </xf>
    <xf numFmtId="3" fontId="0" fillId="3" borderId="1">
      <alignment horizontal="right" vertical="center" indent="1"/>
      <protection/>
    </xf>
    <xf numFmtId="164" fontId="0" fillId="3" borderId="1">
      <alignment horizontal="right" vertical="center" indent="1"/>
      <protection/>
    </xf>
    <xf numFmtId="49" fontId="0" fillId="3" borderId="1">
      <alignment horizontal="left" vertical="center" indent="1"/>
      <protection/>
    </xf>
  </cellStyleXfs>
  <cellXfs count="866">
    <xf numFmtId="0" fontId="0" fillId="0" borderId="0" xfId="0" applyAlignment="1">
      <alignment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3" fontId="0" fillId="0" borderId="2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164" fontId="0" fillId="0" borderId="4" xfId="21" applyNumberFormat="1" applyBorder="1" applyAlignment="1">
      <alignment horizontal="right" vertical="center" indent="1"/>
    </xf>
    <xf numFmtId="3" fontId="0" fillId="0" borderId="5" xfId="0" applyNumberFormat="1" applyBorder="1" applyAlignment="1">
      <alignment horizontal="right" vertical="center" indent="1"/>
    </xf>
    <xf numFmtId="0" fontId="0" fillId="0" borderId="2" xfId="0" applyBorder="1" applyAlignment="1">
      <alignment horizontal="left" vertical="top" wrapText="1" indent="1"/>
    </xf>
    <xf numFmtId="0" fontId="7" fillId="5" borderId="7" xfId="0" applyFont="1" applyFill="1" applyBorder="1" applyAlignment="1">
      <alignment horizontal="left" vertical="center" wrapText="1" indent="1"/>
    </xf>
    <xf numFmtId="0" fontId="7" fillId="5" borderId="8" xfId="0" applyFont="1" applyFill="1" applyBorder="1" applyAlignment="1">
      <alignment/>
    </xf>
    <xf numFmtId="3" fontId="7" fillId="5" borderId="7" xfId="0" applyNumberFormat="1" applyFont="1" applyFill="1" applyBorder="1" applyAlignment="1">
      <alignment horizontal="right" vertical="center" indent="1"/>
    </xf>
    <xf numFmtId="3" fontId="7" fillId="5" borderId="9" xfId="0" applyNumberFormat="1" applyFont="1" applyFill="1" applyBorder="1" applyAlignment="1">
      <alignment horizontal="right" vertical="center" indent="1"/>
    </xf>
    <xf numFmtId="164" fontId="7" fillId="5" borderId="10" xfId="21" applyNumberFormat="1" applyFont="1" applyFill="1" applyBorder="1" applyAlignment="1">
      <alignment horizontal="right" vertical="center" indent="1"/>
    </xf>
    <xf numFmtId="3" fontId="7" fillId="5" borderId="11" xfId="0" applyNumberFormat="1" applyFont="1" applyFill="1" applyBorder="1" applyAlignment="1">
      <alignment horizontal="right" vertical="center" inden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indent="1"/>
    </xf>
    <xf numFmtId="0" fontId="0" fillId="0" borderId="16" xfId="0" applyBorder="1" applyAlignment="1">
      <alignment horizontal="left" vertical="center" indent="1"/>
    </xf>
    <xf numFmtId="3" fontId="0" fillId="0" borderId="15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164" fontId="0" fillId="0" borderId="18" xfId="21" applyNumberFormat="1" applyBorder="1" applyAlignment="1">
      <alignment horizontal="right" vertical="center" indent="1"/>
    </xf>
    <xf numFmtId="0" fontId="0" fillId="0" borderId="2" xfId="0" applyBorder="1" applyAlignment="1">
      <alignment horizontal="left" vertical="top" indent="1"/>
    </xf>
    <xf numFmtId="0" fontId="0" fillId="0" borderId="19" xfId="0" applyBorder="1" applyAlignment="1">
      <alignment horizontal="left" vertical="top" indent="1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indent="1"/>
    </xf>
    <xf numFmtId="3" fontId="0" fillId="0" borderId="19" xfId="0" applyNumberFormat="1" applyBorder="1" applyAlignment="1">
      <alignment horizontal="right" vertical="center" indent="1"/>
    </xf>
    <xf numFmtId="3" fontId="0" fillId="0" borderId="21" xfId="0" applyNumberFormat="1" applyBorder="1" applyAlignment="1">
      <alignment horizontal="right" vertical="center" indent="1"/>
    </xf>
    <xf numFmtId="164" fontId="0" fillId="0" borderId="22" xfId="21" applyNumberFormat="1" applyBorder="1" applyAlignment="1">
      <alignment horizontal="right" vertical="center" inden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4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164" fontId="0" fillId="0" borderId="17" xfId="21" applyNumberFormat="1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164" fontId="0" fillId="0" borderId="3" xfId="21" applyNumberFormat="1" applyBorder="1" applyAlignment="1">
      <alignment horizontal="right" vertical="center" indent="1"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7" fillId="5" borderId="9" xfId="0" applyFont="1" applyFill="1" applyBorder="1" applyAlignment="1">
      <alignment/>
    </xf>
    <xf numFmtId="164" fontId="7" fillId="5" borderId="9" xfId="21" applyNumberFormat="1" applyFont="1" applyFill="1" applyBorder="1" applyAlignment="1">
      <alignment horizontal="right" vertical="center" indent="1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65" fontId="0" fillId="0" borderId="15" xfId="0" applyNumberFormat="1" applyBorder="1" applyAlignment="1">
      <alignment horizontal="right" vertical="center" indent="1"/>
    </xf>
    <xf numFmtId="165" fontId="7" fillId="5" borderId="7" xfId="0" applyNumberFormat="1" applyFont="1" applyFill="1" applyBorder="1" applyAlignment="1">
      <alignment horizontal="right" vertical="center" indent="1"/>
    </xf>
    <xf numFmtId="166" fontId="7" fillId="5" borderId="11" xfId="0" applyNumberFormat="1" applyFont="1" applyFill="1" applyBorder="1" applyAlignment="1">
      <alignment horizontal="right" vertical="center" indent="1"/>
    </xf>
    <xf numFmtId="3" fontId="0" fillId="0" borderId="23" xfId="0" applyNumberFormat="1" applyBorder="1" applyAlignment="1">
      <alignment horizontal="right" vertical="center" inden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0" fillId="0" borderId="15" xfId="0" applyNumberFormat="1" applyBorder="1" applyAlignment="1">
      <alignment horizontal="right" vertical="center" indent="1"/>
    </xf>
    <xf numFmtId="1" fontId="7" fillId="5" borderId="7" xfId="0" applyNumberFormat="1" applyFont="1" applyFill="1" applyBorder="1" applyAlignment="1">
      <alignment horizontal="right" vertical="center" indent="1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3" fontId="0" fillId="0" borderId="15" xfId="0" applyNumberFormat="1" applyBorder="1" applyAlignment="1">
      <alignment/>
    </xf>
    <xf numFmtId="164" fontId="0" fillId="0" borderId="18" xfId="21" applyNumberFormat="1" applyBorder="1" applyAlignment="1">
      <alignment/>
    </xf>
    <xf numFmtId="166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6" fillId="4" borderId="4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4" xfId="0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1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6" xfId="0" applyNumberFormat="1" applyBorder="1" applyAlignment="1">
      <alignment horizontal="right" vertical="center" indent="1"/>
    </xf>
    <xf numFmtId="3" fontId="6" fillId="5" borderId="3" xfId="0" applyNumberFormat="1" applyFont="1" applyFill="1" applyBorder="1" applyAlignment="1">
      <alignment horizontal="right" vertical="center" indent="1"/>
    </xf>
    <xf numFmtId="3" fontId="6" fillId="5" borderId="6" xfId="0" applyNumberFormat="1" applyFont="1" applyFill="1" applyBorder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7" borderId="21" xfId="0" applyFill="1" applyBorder="1" applyAlignment="1">
      <alignment horizontal="left" vertical="center" indent="1"/>
    </xf>
    <xf numFmtId="0" fontId="0" fillId="7" borderId="25" xfId="0" applyFill="1" applyBorder="1" applyAlignment="1">
      <alignment horizontal="left" vertical="center" indent="1"/>
    </xf>
    <xf numFmtId="0" fontId="0" fillId="7" borderId="25" xfId="0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 indent="1"/>
    </xf>
    <xf numFmtId="3" fontId="6" fillId="3" borderId="3" xfId="0" applyNumberFormat="1" applyFont="1" applyFill="1" applyBorder="1" applyAlignment="1">
      <alignment horizontal="right" vertical="center" indent="1"/>
    </xf>
    <xf numFmtId="164" fontId="6" fillId="3" borderId="3" xfId="21" applyNumberFormat="1" applyFont="1" applyFill="1" applyBorder="1" applyAlignment="1">
      <alignment horizontal="right" vertical="center" wrapText="1" indent="1"/>
    </xf>
    <xf numFmtId="0" fontId="6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0" fillId="0" borderId="0" xfId="0" applyNumberFormat="1" applyAlignment="1">
      <alignment horizontal="right" vertical="center" indent="1"/>
    </xf>
    <xf numFmtId="0" fontId="6" fillId="0" borderId="0" xfId="0" applyFont="1" applyAlignment="1">
      <alignment horizontal="center"/>
    </xf>
    <xf numFmtId="0" fontId="10" fillId="8" borderId="0" xfId="0" applyFont="1" applyFill="1" applyAlignment="1">
      <alignment horizontal="right"/>
    </xf>
    <xf numFmtId="0" fontId="10" fillId="8" borderId="0" xfId="0" applyFont="1" applyFill="1" applyAlignment="1">
      <alignment horizontal="left" vertical="center" indent="1"/>
    </xf>
    <xf numFmtId="3" fontId="10" fillId="8" borderId="0" xfId="0" applyNumberFormat="1" applyFont="1" applyFill="1" applyAlignment="1">
      <alignment horizontal="right" vertical="center" indent="1"/>
    </xf>
    <xf numFmtId="0" fontId="10" fillId="8" borderId="0" xfId="0" applyFont="1" applyFill="1" applyAlignment="1">
      <alignment horizontal="right" vertical="center" wrapText="1" indent="1"/>
    </xf>
    <xf numFmtId="0" fontId="0" fillId="7" borderId="21" xfId="0" applyFill="1" applyBorder="1" applyAlignment="1">
      <alignment vertical="center"/>
    </xf>
    <xf numFmtId="0" fontId="0" fillId="0" borderId="21" xfId="0" applyBorder="1" applyAlignment="1">
      <alignment horizontal="left" vertical="center" indent="1"/>
    </xf>
    <xf numFmtId="0" fontId="10" fillId="8" borderId="0" xfId="0" applyFont="1" applyFill="1" applyAlignment="1">
      <alignment/>
    </xf>
    <xf numFmtId="164" fontId="10" fillId="8" borderId="0" xfId="21" applyNumberFormat="1" applyFont="1" applyFill="1" applyAlignment="1">
      <alignment horizontal="right" vertical="center" wrapText="1" indent="1"/>
    </xf>
    <xf numFmtId="0" fontId="0" fillId="7" borderId="3" xfId="0" applyFill="1" applyBorder="1" applyAlignment="1">
      <alignment horizontal="left" vertical="center" indent="1"/>
    </xf>
    <xf numFmtId="44" fontId="6" fillId="0" borderId="0" xfId="17" applyFont="1" applyAlignment="1">
      <alignment horizontal="center"/>
    </xf>
    <xf numFmtId="0" fontId="9" fillId="8" borderId="0" xfId="0" applyFont="1" applyFill="1" applyAlignment="1">
      <alignment horizontal="left" vertical="center" indent="1"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horizontal="left" vertical="center" indent="1"/>
    </xf>
    <xf numFmtId="0" fontId="0" fillId="6" borderId="3" xfId="0" applyFill="1" applyBorder="1" applyAlignment="1">
      <alignment horizontal="right" vertical="center" wrapText="1" indent="1"/>
    </xf>
    <xf numFmtId="0" fontId="0" fillId="0" borderId="26" xfId="0" applyBorder="1" applyAlignment="1">
      <alignment horizontal="left" vertical="center" indent="1"/>
    </xf>
    <xf numFmtId="164" fontId="0" fillId="0" borderId="18" xfId="21" applyNumberFormat="1" applyBorder="1" applyAlignment="1">
      <alignment horizontal="right" vertical="center" wrapText="1" indent="1"/>
    </xf>
    <xf numFmtId="164" fontId="0" fillId="0" borderId="4" xfId="21" applyNumberFormat="1" applyBorder="1" applyAlignment="1">
      <alignment horizontal="right" vertical="center" wrapText="1" indent="1"/>
    </xf>
    <xf numFmtId="166" fontId="0" fillId="0" borderId="2" xfId="0" applyNumberFormat="1" applyBorder="1" applyAlignment="1">
      <alignment horizontal="right" vertical="center" indent="1"/>
    </xf>
    <xf numFmtId="166" fontId="0" fillId="0" borderId="5" xfId="0" applyNumberFormat="1" applyBorder="1" applyAlignment="1">
      <alignment horizontal="right" vertical="center" indent="1"/>
    </xf>
    <xf numFmtId="0" fontId="6" fillId="3" borderId="27" xfId="0" applyFont="1" applyFill="1" applyBorder="1" applyAlignment="1">
      <alignment/>
    </xf>
    <xf numFmtId="3" fontId="6" fillId="3" borderId="7" xfId="0" applyNumberFormat="1" applyFont="1" applyFill="1" applyBorder="1" applyAlignment="1">
      <alignment horizontal="right" vertical="center" indent="1"/>
    </xf>
    <xf numFmtId="3" fontId="6" fillId="3" borderId="9" xfId="0" applyNumberFormat="1" applyFont="1" applyFill="1" applyBorder="1" applyAlignment="1">
      <alignment horizontal="right" vertical="center" indent="1"/>
    </xf>
    <xf numFmtId="164" fontId="6" fillId="3" borderId="10" xfId="21" applyNumberFormat="1" applyFont="1" applyFill="1" applyBorder="1" applyAlignment="1">
      <alignment horizontal="right" vertical="center" wrapText="1" indent="1"/>
    </xf>
    <xf numFmtId="166" fontId="6" fillId="3" borderId="7" xfId="0" applyNumberFormat="1" applyFont="1" applyFill="1" applyBorder="1" applyAlignment="1">
      <alignment horizontal="right" vertical="center" indent="1"/>
    </xf>
    <xf numFmtId="3" fontId="6" fillId="3" borderId="11" xfId="0" applyNumberFormat="1" applyFont="1" applyFill="1" applyBorder="1" applyAlignment="1">
      <alignment horizontal="right" vertical="center" indent="1"/>
    </xf>
    <xf numFmtId="0" fontId="6" fillId="3" borderId="10" xfId="0" applyFont="1" applyFill="1" applyBorder="1" applyAlignment="1">
      <alignment horizontal="right" vertical="center" indent="1"/>
    </xf>
    <xf numFmtId="0" fontId="11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11" fillId="7" borderId="29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 vertical="center"/>
    </xf>
    <xf numFmtId="3" fontId="12" fillId="7" borderId="31" xfId="0" applyNumberFormat="1" applyFont="1" applyFill="1" applyBorder="1" applyAlignment="1">
      <alignment horizontal="right" vertical="center" indent="1"/>
    </xf>
    <xf numFmtId="3" fontId="12" fillId="7" borderId="30" xfId="0" applyNumberFormat="1" applyFont="1" applyFill="1" applyBorder="1" applyAlignment="1">
      <alignment horizontal="right" vertical="center" indent="1"/>
    </xf>
    <xf numFmtId="3" fontId="12" fillId="7" borderId="32" xfId="0" applyNumberFormat="1" applyFont="1" applyFill="1" applyBorder="1" applyAlignment="1">
      <alignment horizontal="right" vertical="center" indent="1"/>
    </xf>
    <xf numFmtId="165" fontId="12" fillId="7" borderId="31" xfId="0" applyNumberFormat="1" applyFont="1" applyFill="1" applyBorder="1" applyAlignment="1">
      <alignment horizontal="right" vertical="center" indent="1"/>
    </xf>
    <xf numFmtId="165" fontId="12" fillId="7" borderId="30" xfId="0" applyNumberFormat="1" applyFont="1" applyFill="1" applyBorder="1" applyAlignment="1">
      <alignment horizontal="right" vertical="center" indent="1"/>
    </xf>
    <xf numFmtId="0" fontId="12" fillId="7" borderId="33" xfId="0" applyFont="1" applyFill="1" applyBorder="1" applyAlignment="1">
      <alignment horizontal="center" vertical="center"/>
    </xf>
    <xf numFmtId="3" fontId="12" fillId="7" borderId="34" xfId="0" applyNumberFormat="1" applyFont="1" applyFill="1" applyBorder="1" applyAlignment="1">
      <alignment horizontal="right" vertical="center" indent="1"/>
    </xf>
    <xf numFmtId="3" fontId="12" fillId="7" borderId="33" xfId="0" applyNumberFormat="1" applyFont="1" applyFill="1" applyBorder="1" applyAlignment="1">
      <alignment horizontal="right" vertical="center" indent="1"/>
    </xf>
    <xf numFmtId="3" fontId="12" fillId="7" borderId="35" xfId="0" applyNumberFormat="1" applyFont="1" applyFill="1" applyBorder="1" applyAlignment="1">
      <alignment horizontal="right" vertical="center" indent="1"/>
    </xf>
    <xf numFmtId="165" fontId="12" fillId="7" borderId="34" xfId="0" applyNumberFormat="1" applyFont="1" applyFill="1" applyBorder="1" applyAlignment="1">
      <alignment horizontal="right" vertical="center" indent="1"/>
    </xf>
    <xf numFmtId="165" fontId="12" fillId="7" borderId="33" xfId="0" applyNumberFormat="1" applyFont="1" applyFill="1" applyBorder="1" applyAlignment="1">
      <alignment horizontal="right" vertical="center" indent="1"/>
    </xf>
    <xf numFmtId="0" fontId="0" fillId="3" borderId="36" xfId="0" applyFill="1" applyBorder="1" applyAlignment="1">
      <alignment/>
    </xf>
    <xf numFmtId="3" fontId="11" fillId="3" borderId="37" xfId="0" applyNumberFormat="1" applyFont="1" applyFill="1" applyBorder="1" applyAlignment="1">
      <alignment horizontal="right" vertical="center" indent="1"/>
    </xf>
    <xf numFmtId="3" fontId="11" fillId="3" borderId="36" xfId="0" applyNumberFormat="1" applyFont="1" applyFill="1" applyBorder="1" applyAlignment="1">
      <alignment horizontal="right" vertical="center" indent="1"/>
    </xf>
    <xf numFmtId="3" fontId="11" fillId="3" borderId="38" xfId="0" applyNumberFormat="1" applyFont="1" applyFill="1" applyBorder="1" applyAlignment="1">
      <alignment horizontal="right" vertical="center" indent="1"/>
    </xf>
    <xf numFmtId="165" fontId="11" fillId="3" borderId="37" xfId="0" applyNumberFormat="1" applyFont="1" applyFill="1" applyBorder="1" applyAlignment="1">
      <alignment horizontal="right" vertical="center" indent="1"/>
    </xf>
    <xf numFmtId="165" fontId="11" fillId="3" borderId="36" xfId="0" applyNumberFormat="1" applyFont="1" applyFill="1" applyBorder="1" applyAlignment="1">
      <alignment horizontal="right" vertical="center" indent="1"/>
    </xf>
    <xf numFmtId="3" fontId="12" fillId="7" borderId="28" xfId="0" applyNumberFormat="1" applyFont="1" applyFill="1" applyBorder="1" applyAlignment="1">
      <alignment horizontal="right" vertical="center"/>
    </xf>
    <xf numFmtId="3" fontId="12" fillId="7" borderId="25" xfId="0" applyNumberFormat="1" applyFont="1" applyFill="1" applyBorder="1" applyAlignment="1">
      <alignment horizontal="right" vertical="center"/>
    </xf>
    <xf numFmtId="3" fontId="12" fillId="7" borderId="29" xfId="0" applyNumberFormat="1" applyFont="1" applyFill="1" applyBorder="1" applyAlignment="1">
      <alignment horizontal="right" vertical="center"/>
    </xf>
    <xf numFmtId="165" fontId="12" fillId="7" borderId="28" xfId="0" applyNumberFormat="1" applyFont="1" applyFill="1" applyBorder="1" applyAlignment="1">
      <alignment horizontal="right" vertical="center"/>
    </xf>
    <xf numFmtId="165" fontId="12" fillId="7" borderId="25" xfId="0" applyNumberFormat="1" applyFont="1" applyFill="1" applyBorder="1" applyAlignment="1">
      <alignment horizontal="right" vertical="center"/>
    </xf>
    <xf numFmtId="166" fontId="11" fillId="3" borderId="36" xfId="0" applyNumberFormat="1" applyFont="1" applyFill="1" applyBorder="1" applyAlignment="1">
      <alignment horizontal="right" vertical="center" indent="1"/>
    </xf>
    <xf numFmtId="0" fontId="11" fillId="7" borderId="25" xfId="0" applyFont="1" applyFill="1" applyBorder="1" applyAlignment="1">
      <alignment horizontal="center" vertical="center" wrapText="1"/>
    </xf>
    <xf numFmtId="3" fontId="12" fillId="7" borderId="28" xfId="0" applyNumberFormat="1" applyFont="1" applyFill="1" applyBorder="1" applyAlignment="1">
      <alignment horizontal="right" vertical="center" indent="1"/>
    </xf>
    <xf numFmtId="3" fontId="12" fillId="7" borderId="25" xfId="0" applyNumberFormat="1" applyFont="1" applyFill="1" applyBorder="1" applyAlignment="1">
      <alignment horizontal="right" vertical="center" indent="1"/>
    </xf>
    <xf numFmtId="3" fontId="12" fillId="7" borderId="29" xfId="0" applyNumberFormat="1" applyFont="1" applyFill="1" applyBorder="1" applyAlignment="1">
      <alignment horizontal="right" vertical="center" indent="1"/>
    </xf>
    <xf numFmtId="165" fontId="12" fillId="7" borderId="28" xfId="0" applyNumberFormat="1" applyFont="1" applyFill="1" applyBorder="1" applyAlignment="1">
      <alignment horizontal="right" vertical="center" indent="1"/>
    </xf>
    <xf numFmtId="165" fontId="12" fillId="7" borderId="25" xfId="0" applyNumberFormat="1" applyFont="1" applyFill="1" applyBorder="1" applyAlignment="1">
      <alignment horizontal="right" vertical="center" indent="1"/>
    </xf>
    <xf numFmtId="0" fontId="7" fillId="5" borderId="21" xfId="0" applyFont="1" applyFill="1" applyBorder="1" applyAlignment="1">
      <alignment horizontal="center" vertical="center"/>
    </xf>
    <xf numFmtId="3" fontId="7" fillId="5" borderId="39" xfId="0" applyNumberFormat="1" applyFont="1" applyFill="1" applyBorder="1" applyAlignment="1">
      <alignment horizontal="right" vertical="center" indent="1"/>
    </xf>
    <xf numFmtId="3" fontId="7" fillId="5" borderId="21" xfId="0" applyNumberFormat="1" applyFont="1" applyFill="1" applyBorder="1" applyAlignment="1">
      <alignment horizontal="right" vertical="center" indent="1"/>
    </xf>
    <xf numFmtId="3" fontId="7" fillId="5" borderId="22" xfId="0" applyNumberFormat="1" applyFont="1" applyFill="1" applyBorder="1" applyAlignment="1">
      <alignment horizontal="right" vertical="center" indent="1"/>
    </xf>
    <xf numFmtId="165" fontId="7" fillId="5" borderId="39" xfId="0" applyNumberFormat="1" applyFont="1" applyFill="1" applyBorder="1" applyAlignment="1">
      <alignment horizontal="right" vertical="center" indent="1"/>
    </xf>
    <xf numFmtId="165" fontId="7" fillId="5" borderId="21" xfId="0" applyNumberFormat="1" applyFont="1" applyFill="1" applyBorder="1" applyAlignment="1">
      <alignment horizontal="right" vertical="center" indent="1"/>
    </xf>
    <xf numFmtId="166" fontId="7" fillId="5" borderId="21" xfId="0" applyNumberFormat="1" applyFont="1" applyFill="1" applyBorder="1" applyAlignment="1">
      <alignment horizontal="right" vertical="center" indent="1"/>
    </xf>
    <xf numFmtId="0" fontId="6" fillId="4" borderId="40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/>
    </xf>
    <xf numFmtId="0" fontId="6" fillId="7" borderId="42" xfId="0" applyFont="1" applyFill="1" applyBorder="1" applyAlignment="1">
      <alignment horizontal="center"/>
    </xf>
    <xf numFmtId="0" fontId="6" fillId="7" borderId="43" xfId="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/>
    </xf>
    <xf numFmtId="0" fontId="0" fillId="7" borderId="33" xfId="0" applyFill="1" applyBorder="1" applyAlignment="1">
      <alignment horizontal="center" vertical="center"/>
    </xf>
    <xf numFmtId="3" fontId="0" fillId="7" borderId="33" xfId="0" applyNumberFormat="1" applyFill="1" applyBorder="1" applyAlignment="1">
      <alignment horizontal="right" vertical="center" indent="1"/>
    </xf>
    <xf numFmtId="3" fontId="0" fillId="7" borderId="35" xfId="0" applyNumberFormat="1" applyFill="1" applyBorder="1" applyAlignment="1">
      <alignment horizontal="right" vertical="center" indent="1"/>
    </xf>
    <xf numFmtId="165" fontId="0" fillId="7" borderId="45" xfId="0" applyNumberFormat="1" applyFill="1" applyBorder="1" applyAlignment="1">
      <alignment horizontal="right" vertical="center" indent="1"/>
    </xf>
    <xf numFmtId="165" fontId="0" fillId="7" borderId="33" xfId="0" applyNumberFormat="1" applyFill="1" applyBorder="1" applyAlignment="1">
      <alignment horizontal="right" vertical="center" indent="1"/>
    </xf>
    <xf numFmtId="165" fontId="0" fillId="7" borderId="34" xfId="0" applyNumberFormat="1" applyFill="1" applyBorder="1" applyAlignment="1">
      <alignment horizontal="right" vertical="center" indent="1"/>
    </xf>
    <xf numFmtId="0" fontId="0" fillId="3" borderId="21" xfId="0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right" vertical="center" indent="1"/>
    </xf>
    <xf numFmtId="3" fontId="6" fillId="3" borderId="22" xfId="0" applyNumberFormat="1" applyFont="1" applyFill="1" applyBorder="1" applyAlignment="1">
      <alignment horizontal="right" vertical="center" indent="1"/>
    </xf>
    <xf numFmtId="165" fontId="6" fillId="3" borderId="46" xfId="0" applyNumberFormat="1" applyFont="1" applyFill="1" applyBorder="1" applyAlignment="1">
      <alignment horizontal="right" vertical="center" indent="1"/>
    </xf>
    <xf numFmtId="165" fontId="6" fillId="3" borderId="21" xfId="0" applyNumberFormat="1" applyFont="1" applyFill="1" applyBorder="1" applyAlignment="1">
      <alignment horizontal="right" vertical="center" indent="1"/>
    </xf>
    <xf numFmtId="165" fontId="6" fillId="3" borderId="39" xfId="0" applyNumberFormat="1" applyFont="1" applyFill="1" applyBorder="1" applyAlignment="1">
      <alignment horizontal="right" vertical="center" indent="1"/>
    </xf>
    <xf numFmtId="0" fontId="0" fillId="0" borderId="41" xfId="0" applyBorder="1" applyAlignment="1">
      <alignment horizontal="center"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42" xfId="0" applyNumberFormat="1" applyBorder="1" applyAlignment="1">
      <alignment horizontal="right" vertical="center" indent="1"/>
    </xf>
    <xf numFmtId="165" fontId="0" fillId="0" borderId="43" xfId="0" applyNumberFormat="1" applyBorder="1" applyAlignment="1">
      <alignment horizontal="right" vertical="center" indent="1"/>
    </xf>
    <xf numFmtId="165" fontId="0" fillId="0" borderId="41" xfId="0" applyNumberFormat="1" applyBorder="1" applyAlignment="1">
      <alignment horizontal="right" vertical="center" indent="1"/>
    </xf>
    <xf numFmtId="165" fontId="0" fillId="0" borderId="44" xfId="0" applyNumberFormat="1" applyBorder="1" applyAlignment="1">
      <alignment horizontal="right" vertical="center" indent="1"/>
    </xf>
    <xf numFmtId="0" fontId="0" fillId="0" borderId="33" xfId="0" applyBorder="1" applyAlignment="1">
      <alignment horizontal="center" vertical="center"/>
    </xf>
    <xf numFmtId="3" fontId="0" fillId="0" borderId="33" xfId="0" applyNumberFormat="1" applyBorder="1" applyAlignment="1">
      <alignment horizontal="right" vertical="center" indent="1"/>
    </xf>
    <xf numFmtId="3" fontId="0" fillId="0" borderId="35" xfId="0" applyNumberFormat="1" applyBorder="1" applyAlignment="1">
      <alignment horizontal="right" vertical="center" indent="1"/>
    </xf>
    <xf numFmtId="165" fontId="0" fillId="0" borderId="45" xfId="0" applyNumberFormat="1" applyBorder="1" applyAlignment="1">
      <alignment horizontal="right" vertical="center" indent="1"/>
    </xf>
    <xf numFmtId="165" fontId="0" fillId="0" borderId="33" xfId="0" applyNumberFormat="1" applyBorder="1" applyAlignment="1">
      <alignment horizontal="right" vertical="center" indent="1"/>
    </xf>
    <xf numFmtId="165" fontId="0" fillId="0" borderId="34" xfId="0" applyNumberFormat="1" applyBorder="1" applyAlignment="1">
      <alignment horizontal="right" vertical="center" indent="1"/>
    </xf>
    <xf numFmtId="0" fontId="6" fillId="3" borderId="2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0" fillId="0" borderId="30" xfId="0" applyNumberFormat="1" applyBorder="1" applyAlignment="1">
      <alignment horizontal="right" vertical="center" indent="1"/>
    </xf>
    <xf numFmtId="3" fontId="0" fillId="0" borderId="32" xfId="0" applyNumberFormat="1" applyBorder="1" applyAlignment="1">
      <alignment horizontal="right" vertical="center" indent="1"/>
    </xf>
    <xf numFmtId="165" fontId="0" fillId="0" borderId="47" xfId="0" applyNumberFormat="1" applyBorder="1" applyAlignment="1">
      <alignment horizontal="right" vertical="center" indent="1"/>
    </xf>
    <xf numFmtId="165" fontId="0" fillId="0" borderId="30" xfId="0" applyNumberFormat="1" applyBorder="1" applyAlignment="1">
      <alignment horizontal="right" vertical="center" indent="1"/>
    </xf>
    <xf numFmtId="165" fontId="0" fillId="0" borderId="31" xfId="0" applyNumberFormat="1" applyBorder="1" applyAlignment="1">
      <alignment horizontal="right" vertical="center" indent="1"/>
    </xf>
    <xf numFmtId="0" fontId="0" fillId="0" borderId="48" xfId="0" applyBorder="1" applyAlignment="1">
      <alignment horizontal="center" vertical="center"/>
    </xf>
    <xf numFmtId="3" fontId="0" fillId="0" borderId="48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165" fontId="0" fillId="0" borderId="50" xfId="0" applyNumberFormat="1" applyBorder="1" applyAlignment="1">
      <alignment horizontal="right" vertical="center" indent="1"/>
    </xf>
    <xf numFmtId="165" fontId="0" fillId="0" borderId="48" xfId="0" applyNumberFormat="1" applyBorder="1" applyAlignment="1">
      <alignment horizontal="right" vertical="center" indent="1"/>
    </xf>
    <xf numFmtId="165" fontId="0" fillId="0" borderId="51" xfId="0" applyNumberFormat="1" applyBorder="1" applyAlignment="1">
      <alignment horizontal="right" vertical="center" inden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" fillId="5" borderId="3" xfId="0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right" vertical="center" indent="1"/>
    </xf>
    <xf numFmtId="3" fontId="7" fillId="5" borderId="4" xfId="0" applyNumberFormat="1" applyFont="1" applyFill="1" applyBorder="1" applyAlignment="1">
      <alignment horizontal="right" vertical="center" indent="1"/>
    </xf>
    <xf numFmtId="165" fontId="7" fillId="5" borderId="40" xfId="0" applyNumberFormat="1" applyFont="1" applyFill="1" applyBorder="1" applyAlignment="1">
      <alignment horizontal="right" vertical="center" indent="1"/>
    </xf>
    <xf numFmtId="165" fontId="7" fillId="5" borderId="3" xfId="0" applyNumberFormat="1" applyFont="1" applyFill="1" applyBorder="1" applyAlignment="1">
      <alignment horizontal="right" vertical="center" indent="1"/>
    </xf>
    <xf numFmtId="165" fontId="7" fillId="5" borderId="5" xfId="0" applyNumberFormat="1" applyFont="1" applyFill="1" applyBorder="1" applyAlignment="1">
      <alignment horizontal="right" vertical="center" indent="1"/>
    </xf>
    <xf numFmtId="0" fontId="6" fillId="4" borderId="3" xfId="0" applyFont="1" applyFill="1" applyBorder="1" applyAlignment="1">
      <alignment horizontal="center"/>
    </xf>
    <xf numFmtId="0" fontId="0" fillId="7" borderId="30" xfId="0" applyFill="1" applyBorder="1" applyAlignment="1">
      <alignment horizontal="left" vertical="center" indent="1"/>
    </xf>
    <xf numFmtId="3" fontId="0" fillId="7" borderId="30" xfId="0" applyNumberFormat="1" applyFill="1" applyBorder="1" applyAlignment="1">
      <alignment horizontal="right" vertical="center" indent="1"/>
    </xf>
    <xf numFmtId="3" fontId="0" fillId="7" borderId="32" xfId="0" applyNumberFormat="1" applyFill="1" applyBorder="1" applyAlignment="1">
      <alignment horizontal="right" vertical="center" indent="1"/>
    </xf>
    <xf numFmtId="166" fontId="0" fillId="7" borderId="31" xfId="0" applyNumberFormat="1" applyFill="1" applyBorder="1" applyAlignment="1">
      <alignment horizontal="right" vertical="center" indent="1"/>
    </xf>
    <xf numFmtId="166" fontId="0" fillId="7" borderId="30" xfId="0" applyNumberFormat="1" applyFill="1" applyBorder="1" applyAlignment="1">
      <alignment horizontal="right" vertical="center" indent="1"/>
    </xf>
    <xf numFmtId="0" fontId="0" fillId="7" borderId="33" xfId="0" applyFill="1" applyBorder="1" applyAlignment="1">
      <alignment horizontal="left" vertical="center" indent="1"/>
    </xf>
    <xf numFmtId="166" fontId="0" fillId="7" borderId="34" xfId="0" applyNumberFormat="1" applyFill="1" applyBorder="1" applyAlignment="1">
      <alignment horizontal="right" vertical="center" indent="1"/>
    </xf>
    <xf numFmtId="166" fontId="0" fillId="7" borderId="33" xfId="0" applyNumberFormat="1" applyFill="1" applyBorder="1" applyAlignment="1">
      <alignment horizontal="right" vertical="center" indent="1"/>
    </xf>
    <xf numFmtId="0" fontId="0" fillId="3" borderId="36" xfId="0" applyFill="1" applyBorder="1" applyAlignment="1">
      <alignment horizontal="left" vertical="center" indent="1"/>
    </xf>
    <xf numFmtId="3" fontId="0" fillId="3" borderId="36" xfId="0" applyNumberFormat="1" applyFill="1" applyBorder="1" applyAlignment="1">
      <alignment horizontal="right" vertical="center" indent="1"/>
    </xf>
    <xf numFmtId="3" fontId="6" fillId="3" borderId="36" xfId="0" applyNumberFormat="1" applyFont="1" applyFill="1" applyBorder="1" applyAlignment="1">
      <alignment horizontal="right" vertical="center" indent="1"/>
    </xf>
    <xf numFmtId="3" fontId="6" fillId="3" borderId="38" xfId="0" applyNumberFormat="1" applyFont="1" applyFill="1" applyBorder="1" applyAlignment="1">
      <alignment horizontal="right" vertical="center" indent="1"/>
    </xf>
    <xf numFmtId="3" fontId="6" fillId="3" borderId="37" xfId="0" applyNumberFormat="1" applyFont="1" applyFill="1" applyBorder="1" applyAlignment="1">
      <alignment horizontal="right" vertical="center" indent="1"/>
    </xf>
    <xf numFmtId="0" fontId="0" fillId="7" borderId="41" xfId="0" applyFill="1" applyBorder="1" applyAlignment="1">
      <alignment horizontal="left" vertical="center" indent="1"/>
    </xf>
    <xf numFmtId="3" fontId="0" fillId="7" borderId="44" xfId="0" applyNumberFormat="1" applyFill="1" applyBorder="1" applyAlignment="1">
      <alignment horizontal="right" vertical="center" indent="1"/>
    </xf>
    <xf numFmtId="3" fontId="0" fillId="7" borderId="41" xfId="0" applyNumberFormat="1" applyFill="1" applyBorder="1" applyAlignment="1">
      <alignment horizontal="right" vertical="center" indent="1"/>
    </xf>
    <xf numFmtId="3" fontId="0" fillId="7" borderId="42" xfId="0" applyNumberFormat="1" applyFill="1" applyBorder="1" applyAlignment="1">
      <alignment horizontal="right" vertical="center" indent="1"/>
    </xf>
    <xf numFmtId="166" fontId="0" fillId="7" borderId="44" xfId="0" applyNumberFormat="1" applyFill="1" applyBorder="1" applyAlignment="1">
      <alignment horizontal="right" vertical="center" indent="1"/>
    </xf>
    <xf numFmtId="166" fontId="0" fillId="7" borderId="41" xfId="0" applyNumberFormat="1" applyFill="1" applyBorder="1" applyAlignment="1">
      <alignment horizontal="right" vertical="center" indent="1"/>
    </xf>
    <xf numFmtId="3" fontId="0" fillId="7" borderId="31" xfId="0" applyNumberFormat="1" applyFill="1" applyBorder="1" applyAlignment="1">
      <alignment horizontal="right" vertical="center" indent="1"/>
    </xf>
    <xf numFmtId="3" fontId="0" fillId="7" borderId="34" xfId="0" applyNumberFormat="1" applyFill="1" applyBorder="1" applyAlignment="1">
      <alignment horizontal="right" vertical="center" indent="1"/>
    </xf>
    <xf numFmtId="166" fontId="6" fillId="3" borderId="37" xfId="0" applyNumberFormat="1" applyFont="1" applyFill="1" applyBorder="1" applyAlignment="1">
      <alignment horizontal="right" vertical="center" indent="1"/>
    </xf>
    <xf numFmtId="166" fontId="6" fillId="3" borderId="36" xfId="0" applyNumberFormat="1" applyFont="1" applyFill="1" applyBorder="1" applyAlignment="1">
      <alignment horizontal="right" vertical="center" indent="1"/>
    </xf>
    <xf numFmtId="3" fontId="0" fillId="3" borderId="37" xfId="0" applyNumberFormat="1" applyFill="1" applyBorder="1" applyAlignment="1">
      <alignment horizontal="right" vertical="center" indent="1"/>
    </xf>
    <xf numFmtId="3" fontId="0" fillId="3" borderId="38" xfId="0" applyNumberFormat="1" applyFill="1" applyBorder="1" applyAlignment="1">
      <alignment horizontal="right" vertical="center" indent="1"/>
    </xf>
    <xf numFmtId="166" fontId="0" fillId="3" borderId="37" xfId="0" applyNumberFormat="1" applyFill="1" applyBorder="1" applyAlignment="1">
      <alignment horizontal="right" vertical="center" indent="1"/>
    </xf>
    <xf numFmtId="166" fontId="0" fillId="3" borderId="36" xfId="0" applyNumberFormat="1" applyFill="1" applyBorder="1" applyAlignment="1">
      <alignment horizontal="right" vertical="center" indent="1"/>
    </xf>
    <xf numFmtId="3" fontId="7" fillId="5" borderId="5" xfId="0" applyNumberFormat="1" applyFont="1" applyFill="1" applyBorder="1" applyAlignment="1">
      <alignment horizontal="right" vertical="center" indent="1"/>
    </xf>
    <xf numFmtId="166" fontId="7" fillId="5" borderId="5" xfId="0" applyNumberFormat="1" applyFont="1" applyFill="1" applyBorder="1" applyAlignment="1">
      <alignment horizontal="right" vertical="center" indent="1"/>
    </xf>
    <xf numFmtId="166" fontId="7" fillId="5" borderId="3" xfId="0" applyNumberFormat="1" applyFont="1" applyFill="1" applyBorder="1" applyAlignment="1">
      <alignment horizontal="right" vertical="center" indent="1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0" fillId="0" borderId="30" xfId="0" applyBorder="1" applyAlignment="1">
      <alignment horizontal="left" vertical="top" indent="1"/>
    </xf>
    <xf numFmtId="166" fontId="0" fillId="0" borderId="53" xfId="0" applyNumberFormat="1" applyBorder="1" applyAlignment="1">
      <alignment horizontal="right" vertical="center" indent="1"/>
    </xf>
    <xf numFmtId="166" fontId="0" fillId="0" borderId="30" xfId="0" applyNumberFormat="1" applyBorder="1" applyAlignment="1">
      <alignment horizontal="right" vertical="center" indent="1"/>
    </xf>
    <xf numFmtId="0" fontId="0" fillId="0" borderId="33" xfId="0" applyBorder="1" applyAlignment="1">
      <alignment horizontal="left" vertical="top" indent="1"/>
    </xf>
    <xf numFmtId="166" fontId="0" fillId="0" borderId="54" xfId="0" applyNumberFormat="1" applyBorder="1" applyAlignment="1">
      <alignment horizontal="right" vertical="center" indent="1"/>
    </xf>
    <xf numFmtId="166" fontId="0" fillId="0" borderId="33" xfId="0" applyNumberFormat="1" applyBorder="1" applyAlignment="1">
      <alignment horizontal="right" vertical="center" indent="1"/>
    </xf>
    <xf numFmtId="0" fontId="6" fillId="3" borderId="21" xfId="0" applyFont="1" applyFill="1" applyBorder="1" applyAlignment="1">
      <alignment horizontal="left" vertical="top" indent="1"/>
    </xf>
    <xf numFmtId="166" fontId="6" fillId="3" borderId="19" xfId="0" applyNumberFormat="1" applyFont="1" applyFill="1" applyBorder="1" applyAlignment="1">
      <alignment horizontal="right" vertical="center" indent="1"/>
    </xf>
    <xf numFmtId="166" fontId="6" fillId="3" borderId="21" xfId="0" applyNumberFormat="1" applyFont="1" applyFill="1" applyBorder="1" applyAlignment="1">
      <alignment horizontal="right" vertical="center" indent="1"/>
    </xf>
    <xf numFmtId="0" fontId="0" fillId="0" borderId="41" xfId="0" applyBorder="1" applyAlignment="1">
      <alignment horizontal="left" vertical="top" indent="1"/>
    </xf>
    <xf numFmtId="166" fontId="0" fillId="0" borderId="52" xfId="0" applyNumberFormat="1" applyBorder="1" applyAlignment="1">
      <alignment horizontal="right" vertical="center" indent="1"/>
    </xf>
    <xf numFmtId="166" fontId="0" fillId="0" borderId="41" xfId="0" applyNumberFormat="1" applyBorder="1" applyAlignment="1">
      <alignment horizontal="right" vertical="center" indent="1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1" xfId="0" applyFill="1" applyBorder="1" applyAlignment="1">
      <alignment horizontal="left" vertical="top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42" xfId="0" applyNumberFormat="1" applyFill="1" applyBorder="1" applyAlignment="1">
      <alignment horizontal="right" vertical="center" indent="1"/>
    </xf>
    <xf numFmtId="166" fontId="0" fillId="0" borderId="52" xfId="0" applyNumberFormat="1" applyFill="1" applyBorder="1" applyAlignment="1">
      <alignment horizontal="right" vertical="center" indent="1"/>
    </xf>
    <xf numFmtId="166" fontId="0" fillId="0" borderId="41" xfId="0" applyNumberFormat="1" applyFill="1" applyBorder="1" applyAlignment="1">
      <alignment horizontal="right" vertical="center" indent="1"/>
    </xf>
    <xf numFmtId="0" fontId="0" fillId="3" borderId="21" xfId="0" applyFill="1" applyBorder="1" applyAlignment="1">
      <alignment horizontal="left" vertical="top" indent="1"/>
    </xf>
    <xf numFmtId="3" fontId="0" fillId="3" borderId="21" xfId="0" applyNumberFormat="1" applyFill="1" applyBorder="1" applyAlignment="1">
      <alignment horizontal="right" vertical="center" indent="1"/>
    </xf>
    <xf numFmtId="3" fontId="0" fillId="3" borderId="22" xfId="0" applyNumberFormat="1" applyFill="1" applyBorder="1" applyAlignment="1">
      <alignment horizontal="right" vertical="center" indent="1"/>
    </xf>
    <xf numFmtId="166" fontId="0" fillId="3" borderId="19" xfId="0" applyNumberFormat="1" applyFill="1" applyBorder="1" applyAlignment="1">
      <alignment horizontal="right" vertical="center" indent="1"/>
    </xf>
    <xf numFmtId="166" fontId="0" fillId="3" borderId="21" xfId="0" applyNumberFormat="1" applyFill="1" applyBorder="1" applyAlignment="1">
      <alignment horizontal="right" vertical="center" indent="1"/>
    </xf>
    <xf numFmtId="166" fontId="7" fillId="5" borderId="2" xfId="0" applyNumberFormat="1" applyFont="1" applyFill="1" applyBorder="1" applyAlignment="1">
      <alignment horizontal="right" vertical="center" indent="1"/>
    </xf>
    <xf numFmtId="0" fontId="6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6" fillId="7" borderId="55" xfId="0" applyFont="1" applyFill="1" applyBorder="1" applyAlignment="1">
      <alignment horizontal="center"/>
    </xf>
    <xf numFmtId="0" fontId="6" fillId="7" borderId="52" xfId="0" applyFont="1" applyFill="1" applyBorder="1" applyAlignment="1">
      <alignment horizontal="center"/>
    </xf>
    <xf numFmtId="0" fontId="0" fillId="7" borderId="30" xfId="0" applyFill="1" applyBorder="1" applyAlignment="1">
      <alignment horizontal="right" vertical="center" indent="1"/>
    </xf>
    <xf numFmtId="3" fontId="0" fillId="7" borderId="56" xfId="0" applyNumberFormat="1" applyFill="1" applyBorder="1" applyAlignment="1">
      <alignment horizontal="right" vertical="center" indent="1"/>
    </xf>
    <xf numFmtId="166" fontId="0" fillId="7" borderId="53" xfId="0" applyNumberFormat="1" applyFill="1" applyBorder="1" applyAlignment="1">
      <alignment horizontal="right" vertical="center" indent="1"/>
    </xf>
    <xf numFmtId="0" fontId="0" fillId="7" borderId="33" xfId="0" applyFill="1" applyBorder="1" applyAlignment="1">
      <alignment horizontal="right" vertical="center" indent="1"/>
    </xf>
    <xf numFmtId="3" fontId="0" fillId="7" borderId="57" xfId="0" applyNumberFormat="1" applyFill="1" applyBorder="1" applyAlignment="1">
      <alignment horizontal="right" vertical="center" indent="1"/>
    </xf>
    <xf numFmtId="166" fontId="0" fillId="7" borderId="54" xfId="0" applyNumberFormat="1" applyFill="1" applyBorder="1" applyAlignment="1">
      <alignment horizontal="right" vertical="center" indent="1"/>
    </xf>
    <xf numFmtId="0" fontId="0" fillId="3" borderId="21" xfId="0" applyFill="1" applyBorder="1" applyAlignment="1">
      <alignment horizontal="left" vertical="center" indent="1"/>
    </xf>
    <xf numFmtId="0" fontId="6" fillId="3" borderId="21" xfId="0" applyFont="1" applyFill="1" applyBorder="1" applyAlignment="1">
      <alignment horizontal="right" vertical="center" indent="1"/>
    </xf>
    <xf numFmtId="3" fontId="6" fillId="3" borderId="20" xfId="0" applyNumberFormat="1" applyFont="1" applyFill="1" applyBorder="1" applyAlignment="1">
      <alignment horizontal="right" vertical="center" indent="1"/>
    </xf>
    <xf numFmtId="0" fontId="0" fillId="7" borderId="41" xfId="0" applyFill="1" applyBorder="1" applyAlignment="1">
      <alignment horizontal="right" vertical="center" indent="1"/>
    </xf>
    <xf numFmtId="3" fontId="0" fillId="7" borderId="55" xfId="0" applyNumberFormat="1" applyFill="1" applyBorder="1" applyAlignment="1">
      <alignment horizontal="right" vertical="center" indent="1"/>
    </xf>
    <xf numFmtId="166" fontId="0" fillId="7" borderId="52" xfId="0" applyNumberFormat="1" applyFill="1" applyBorder="1" applyAlignment="1">
      <alignment horizontal="right" vertical="center" indent="1"/>
    </xf>
    <xf numFmtId="3" fontId="0" fillId="7" borderId="41" xfId="0" applyNumberFormat="1" applyFill="1" applyBorder="1" applyAlignment="1">
      <alignment/>
    </xf>
    <xf numFmtId="3" fontId="0" fillId="7" borderId="3" xfId="0" applyNumberFormat="1" applyFill="1" applyBorder="1" applyAlignment="1">
      <alignment horizontal="right" vertical="center" indent="1"/>
    </xf>
    <xf numFmtId="3" fontId="0" fillId="7" borderId="6" xfId="0" applyNumberFormat="1" applyFill="1" applyBorder="1" applyAlignment="1">
      <alignment horizontal="right" vertical="center" indent="1"/>
    </xf>
    <xf numFmtId="166" fontId="0" fillId="7" borderId="2" xfId="0" applyNumberFormat="1" applyFill="1" applyBorder="1" applyAlignment="1">
      <alignment horizontal="right" vertical="center" indent="1"/>
    </xf>
    <xf numFmtId="166" fontId="0" fillId="7" borderId="3" xfId="0" applyNumberFormat="1" applyFill="1" applyBorder="1" applyAlignment="1">
      <alignment horizontal="right" vertical="center" indent="1"/>
    </xf>
    <xf numFmtId="0" fontId="7" fillId="5" borderId="3" xfId="0" applyFont="1" applyFill="1" applyBorder="1" applyAlignment="1">
      <alignment horizontal="center"/>
    </xf>
    <xf numFmtId="3" fontId="7" fillId="5" borderId="6" xfId="0" applyNumberFormat="1" applyFont="1" applyFill="1" applyBorder="1" applyAlignment="1">
      <alignment horizontal="right" vertical="center" indent="1"/>
    </xf>
    <xf numFmtId="0" fontId="6" fillId="0" borderId="55" xfId="0" applyFont="1" applyFill="1" applyBorder="1" applyAlignment="1">
      <alignment horizontal="center"/>
    </xf>
    <xf numFmtId="0" fontId="0" fillId="0" borderId="30" xfId="0" applyBorder="1" applyAlignment="1">
      <alignment horizontal="left" vertical="center" indent="3"/>
    </xf>
    <xf numFmtId="3" fontId="0" fillId="0" borderId="56" xfId="0" applyNumberFormat="1" applyBorder="1" applyAlignment="1">
      <alignment horizontal="right" vertical="center" indent="1"/>
    </xf>
    <xf numFmtId="3" fontId="0" fillId="0" borderId="57" xfId="0" applyNumberFormat="1" applyBorder="1" applyAlignment="1">
      <alignment horizontal="right" vertical="center" indent="1"/>
    </xf>
    <xf numFmtId="0" fontId="0" fillId="3" borderId="36" xfId="0" applyFill="1" applyBorder="1" applyAlignment="1">
      <alignment horizontal="left" vertical="top" indent="1"/>
    </xf>
    <xf numFmtId="3" fontId="6" fillId="3" borderId="58" xfId="0" applyNumberFormat="1" applyFont="1" applyFill="1" applyBorder="1" applyAlignment="1">
      <alignment horizontal="right" vertical="center" indent="1"/>
    </xf>
    <xf numFmtId="166" fontId="6" fillId="3" borderId="59" xfId="0" applyNumberFormat="1" applyFont="1" applyFill="1" applyBorder="1" applyAlignment="1">
      <alignment horizontal="right" vertical="center" indent="1"/>
    </xf>
    <xf numFmtId="0" fontId="0" fillId="0" borderId="33" xfId="0" applyBorder="1" applyAlignment="1">
      <alignment horizontal="left" vertical="center" indent="1"/>
    </xf>
    <xf numFmtId="0" fontId="7" fillId="5" borderId="21" xfId="0" applyFont="1" applyFill="1" applyBorder="1" applyAlignment="1">
      <alignment horizontal="center"/>
    </xf>
    <xf numFmtId="3" fontId="7" fillId="5" borderId="20" xfId="0" applyNumberFormat="1" applyFont="1" applyFill="1" applyBorder="1" applyAlignment="1">
      <alignment horizontal="right" vertical="center" indent="1"/>
    </xf>
    <xf numFmtId="166" fontId="7" fillId="5" borderId="19" xfId="0" applyNumberFormat="1" applyFont="1" applyFill="1" applyBorder="1" applyAlignment="1">
      <alignment horizontal="right" vertical="center" indent="1"/>
    </xf>
    <xf numFmtId="0" fontId="0" fillId="0" borderId="30" xfId="0" applyBorder="1" applyAlignment="1">
      <alignment horizontal="left" vertical="center" indent="1"/>
    </xf>
    <xf numFmtId="3" fontId="0" fillId="0" borderId="20" xfId="0" applyNumberFormat="1" applyBorder="1" applyAlignment="1">
      <alignment horizontal="right" vertical="center" indent="1"/>
    </xf>
    <xf numFmtId="166" fontId="0" fillId="0" borderId="19" xfId="0" applyNumberFormat="1" applyBorder="1" applyAlignment="1">
      <alignment horizontal="right" vertical="center" indent="1"/>
    </xf>
    <xf numFmtId="166" fontId="0" fillId="0" borderId="21" xfId="0" applyNumberFormat="1" applyBorder="1" applyAlignment="1">
      <alignment horizontal="right" vertical="center" indent="1"/>
    </xf>
    <xf numFmtId="3" fontId="0" fillId="0" borderId="33" xfId="0" applyNumberFormat="1" applyBorder="1" applyAlignment="1">
      <alignment horizontal="right" indent="1"/>
    </xf>
    <xf numFmtId="3" fontId="0" fillId="0" borderId="57" xfId="0" applyNumberFormat="1" applyBorder="1" applyAlignment="1">
      <alignment horizontal="right" indent="1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0" fontId="7" fillId="9" borderId="61" xfId="0" applyFont="1" applyFill="1" applyBorder="1" applyAlignment="1">
      <alignment/>
    </xf>
    <xf numFmtId="0" fontId="7" fillId="9" borderId="62" xfId="0" applyFont="1" applyFill="1" applyBorder="1" applyAlignment="1">
      <alignment horizontal="center"/>
    </xf>
    <xf numFmtId="0" fontId="7" fillId="9" borderId="63" xfId="0" applyFont="1" applyFill="1" applyBorder="1" applyAlignment="1">
      <alignment horizontal="center"/>
    </xf>
    <xf numFmtId="3" fontId="7" fillId="5" borderId="61" xfId="0" applyNumberFormat="1" applyFont="1" applyFill="1" applyBorder="1" applyAlignment="1">
      <alignment horizontal="right" vertical="center" indent="1"/>
    </xf>
    <xf numFmtId="3" fontId="7" fillId="5" borderId="62" xfId="0" applyNumberFormat="1" applyFont="1" applyFill="1" applyBorder="1" applyAlignment="1">
      <alignment horizontal="right" vertical="center" indent="1"/>
    </xf>
    <xf numFmtId="3" fontId="7" fillId="5" borderId="64" xfId="0" applyNumberFormat="1" applyFont="1" applyFill="1" applyBorder="1" applyAlignment="1">
      <alignment horizontal="right" vertical="center" indent="1"/>
    </xf>
    <xf numFmtId="166" fontId="7" fillId="5" borderId="65" xfId="0" applyNumberFormat="1" applyFont="1" applyFill="1" applyBorder="1" applyAlignment="1">
      <alignment horizontal="right" vertical="center" indent="1"/>
    </xf>
    <xf numFmtId="166" fontId="7" fillId="5" borderId="62" xfId="0" applyNumberFormat="1" applyFont="1" applyFill="1" applyBorder="1" applyAlignment="1">
      <alignment horizontal="right" vertical="center" indent="1"/>
    </xf>
    <xf numFmtId="166" fontId="7" fillId="5" borderId="64" xfId="0" applyNumberFormat="1" applyFont="1" applyFill="1" applyBorder="1" applyAlignment="1">
      <alignment horizontal="right" vertical="center" indent="1"/>
    </xf>
    <xf numFmtId="49" fontId="14" fillId="4" borderId="12" xfId="22" applyFont="1" applyFill="1" applyBorder="1">
      <alignment horizontal="center" vertical="center" wrapText="1"/>
      <protection/>
    </xf>
    <xf numFmtId="49" fontId="14" fillId="4" borderId="13" xfId="22" applyFont="1" applyFill="1" applyBorder="1">
      <alignment horizontal="center" vertical="center" wrapText="1"/>
      <protection/>
    </xf>
    <xf numFmtId="49" fontId="14" fillId="4" borderId="14" xfId="22" applyFont="1" applyFill="1" applyBorder="1">
      <alignment horizontal="center" vertical="center" wrapText="1"/>
      <protection/>
    </xf>
    <xf numFmtId="49" fontId="14" fillId="4" borderId="60" xfId="22" applyFont="1" applyFill="1" applyBorder="1">
      <alignment horizontal="center" vertical="center" wrapText="1"/>
      <protection/>
    </xf>
    <xf numFmtId="49" fontId="14" fillId="7" borderId="66" xfId="22" applyFont="1" applyFill="1" applyBorder="1">
      <alignment horizontal="center" vertical="center" wrapText="1"/>
      <protection/>
    </xf>
    <xf numFmtId="49" fontId="14" fillId="7" borderId="67" xfId="22" applyFont="1" applyFill="1" applyBorder="1">
      <alignment horizontal="center" vertical="center" wrapText="1"/>
      <protection/>
    </xf>
    <xf numFmtId="49" fontId="14" fillId="7" borderId="68" xfId="22" applyFont="1" applyFill="1" applyBorder="1">
      <alignment horizontal="center" vertical="center" wrapText="1"/>
      <protection/>
    </xf>
    <xf numFmtId="49" fontId="14" fillId="7" borderId="69" xfId="22" applyFont="1" applyFill="1" applyBorder="1">
      <alignment horizontal="center" vertical="center" wrapText="1"/>
      <protection/>
    </xf>
    <xf numFmtId="49" fontId="14" fillId="7" borderId="70" xfId="22" applyFont="1" applyFill="1" applyBorder="1">
      <alignment horizontal="center" vertical="center" wrapText="1"/>
      <protection/>
    </xf>
    <xf numFmtId="49" fontId="14" fillId="7" borderId="25" xfId="22" applyFont="1" applyFill="1" applyBorder="1">
      <alignment horizontal="center" vertical="center" wrapText="1"/>
      <protection/>
    </xf>
    <xf numFmtId="49" fontId="14" fillId="7" borderId="29" xfId="22" applyFont="1" applyFill="1" applyBorder="1">
      <alignment horizontal="center" vertical="center" wrapText="1"/>
      <protection/>
    </xf>
    <xf numFmtId="49" fontId="14" fillId="7" borderId="28" xfId="22" applyFont="1" applyFill="1" applyBorder="1">
      <alignment horizontal="center" vertical="center" wrapText="1"/>
      <protection/>
    </xf>
    <xf numFmtId="49" fontId="0" fillId="7" borderId="71" xfId="25" applyFill="1" applyBorder="1" applyAlignment="1">
      <alignment horizontal="left" vertical="center" wrapText="1" indent="1"/>
      <protection/>
    </xf>
    <xf numFmtId="3" fontId="0" fillId="7" borderId="70" xfId="23" applyFill="1" applyBorder="1">
      <alignment horizontal="right" vertical="center" indent="1"/>
      <protection/>
    </xf>
    <xf numFmtId="3" fontId="0" fillId="7" borderId="25" xfId="23" applyFill="1" applyBorder="1">
      <alignment horizontal="right" vertical="center" indent="1"/>
      <protection/>
    </xf>
    <xf numFmtId="164" fontId="0" fillId="7" borderId="29" xfId="24" applyFill="1" applyBorder="1">
      <alignment horizontal="right" vertical="center" indent="1"/>
      <protection/>
    </xf>
    <xf numFmtId="3" fontId="0" fillId="7" borderId="28" xfId="23" applyFill="1" applyBorder="1">
      <alignment horizontal="right" vertical="center" indent="1"/>
      <protection/>
    </xf>
    <xf numFmtId="3" fontId="0" fillId="7" borderId="72" xfId="23" applyFill="1" applyBorder="1">
      <alignment horizontal="right" vertical="center" indent="1"/>
      <protection/>
    </xf>
    <xf numFmtId="3" fontId="0" fillId="7" borderId="73" xfId="23" applyFill="1" applyBorder="1">
      <alignment horizontal="right" vertical="center" indent="1"/>
      <protection/>
    </xf>
    <xf numFmtId="164" fontId="0" fillId="7" borderId="74" xfId="24" applyFill="1" applyBorder="1">
      <alignment horizontal="right" vertical="center" indent="1"/>
      <protection/>
    </xf>
    <xf numFmtId="3" fontId="0" fillId="7" borderId="75" xfId="23" applyFill="1" applyBorder="1">
      <alignment horizontal="right" vertical="center" indent="1"/>
      <protection/>
    </xf>
    <xf numFmtId="3" fontId="0" fillId="7" borderId="66" xfId="23" applyFill="1" applyBorder="1">
      <alignment horizontal="right" vertical="center" indent="1"/>
      <protection/>
    </xf>
    <xf numFmtId="3" fontId="0" fillId="7" borderId="67" xfId="23" applyFill="1" applyBorder="1">
      <alignment horizontal="right" vertical="center" indent="1"/>
      <protection/>
    </xf>
    <xf numFmtId="164" fontId="0" fillId="7" borderId="68" xfId="24" applyFill="1" applyBorder="1">
      <alignment horizontal="right" vertical="center" indent="1"/>
      <protection/>
    </xf>
    <xf numFmtId="3" fontId="0" fillId="7" borderId="69" xfId="23" applyFill="1" applyBorder="1">
      <alignment horizontal="right" vertical="center" indent="1"/>
      <protection/>
    </xf>
    <xf numFmtId="49" fontId="0" fillId="7" borderId="71" xfId="25" applyFill="1" applyBorder="1" applyAlignment="1">
      <alignment horizontal="center" vertical="top" wrapText="1"/>
      <protection/>
    </xf>
    <xf numFmtId="49" fontId="0" fillId="7" borderId="76" xfId="25" applyFill="1" applyBorder="1" applyAlignment="1">
      <alignment horizontal="center" vertical="center" wrapText="1"/>
      <protection/>
    </xf>
    <xf numFmtId="49" fontId="0" fillId="7" borderId="77" xfId="25" applyFill="1" applyBorder="1" applyAlignment="1">
      <alignment horizontal="center" vertical="center" wrapText="1"/>
      <protection/>
    </xf>
    <xf numFmtId="49" fontId="0" fillId="7" borderId="71" xfId="25" applyFill="1" applyBorder="1" applyAlignment="1">
      <alignment horizontal="center" vertical="center" wrapText="1"/>
      <protection/>
    </xf>
    <xf numFmtId="49" fontId="0" fillId="7" borderId="78" xfId="25" applyFill="1" applyBorder="1" applyAlignment="1">
      <alignment horizontal="center" vertical="center" wrapText="1"/>
      <protection/>
    </xf>
    <xf numFmtId="49" fontId="0" fillId="7" borderId="71" xfId="25" applyFont="1" applyFill="1" applyBorder="1" applyAlignment="1">
      <alignment horizontal="center" vertical="top" wrapText="1"/>
      <protection/>
    </xf>
    <xf numFmtId="49" fontId="0" fillId="7" borderId="0" xfId="25" applyFont="1" applyFill="1" applyBorder="1" applyAlignment="1">
      <alignment horizontal="center" vertical="top" wrapText="1"/>
      <protection/>
    </xf>
    <xf numFmtId="49" fontId="0" fillId="7" borderId="76" xfId="25" applyFill="1" applyBorder="1" applyAlignment="1">
      <alignment horizontal="left" vertical="center" wrapText="1" indent="1"/>
      <protection/>
    </xf>
    <xf numFmtId="49" fontId="0" fillId="7" borderId="79" xfId="25" applyFill="1" applyBorder="1" applyAlignment="1">
      <alignment horizontal="left" vertical="center" wrapText="1" indent="1"/>
      <protection/>
    </xf>
    <xf numFmtId="49" fontId="6" fillId="7" borderId="80" xfId="25" applyFont="1" applyFill="1" applyBorder="1" applyAlignment="1">
      <alignment horizontal="left" vertical="center" wrapText="1"/>
      <protection/>
    </xf>
    <xf numFmtId="49" fontId="0" fillId="7" borderId="81" xfId="25" applyFill="1" applyBorder="1" applyAlignment="1">
      <alignment horizontal="left" vertical="center" wrapText="1" indent="1"/>
      <protection/>
    </xf>
    <xf numFmtId="49" fontId="0" fillId="7" borderId="0" xfId="25" applyFill="1" applyBorder="1" applyAlignment="1">
      <alignment horizontal="left" vertical="center" wrapText="1" indent="1"/>
      <protection/>
    </xf>
    <xf numFmtId="49" fontId="0" fillId="7" borderId="71" xfId="25" applyFont="1" applyFill="1" applyBorder="1" applyAlignment="1">
      <alignment horizontal="left" vertical="center" wrapText="1" indent="1"/>
      <protection/>
    </xf>
    <xf numFmtId="49" fontId="0" fillId="7" borderId="76" xfId="25" applyFont="1" applyFill="1" applyBorder="1" applyAlignment="1">
      <alignment horizontal="left" vertical="center" wrapText="1" indent="1"/>
      <protection/>
    </xf>
    <xf numFmtId="49" fontId="0" fillId="7" borderId="79" xfId="25" applyFont="1" applyFill="1" applyBorder="1" applyAlignment="1">
      <alignment horizontal="left" vertical="center" wrapText="1" indent="1"/>
      <protection/>
    </xf>
    <xf numFmtId="49" fontId="0" fillId="7" borderId="71" xfId="25" applyFont="1" applyFill="1" applyBorder="1" applyAlignment="1">
      <alignment horizontal="center" vertical="center" wrapText="1"/>
      <protection/>
    </xf>
    <xf numFmtId="49" fontId="0" fillId="7" borderId="77" xfId="25" applyFont="1" applyFill="1" applyBorder="1" applyAlignment="1">
      <alignment horizontal="left" vertical="center" wrapText="1" indent="1"/>
      <protection/>
    </xf>
    <xf numFmtId="3" fontId="6" fillId="3" borderId="72" xfId="23" applyFont="1" applyFill="1" applyBorder="1">
      <alignment horizontal="right" vertical="center" indent="1"/>
      <protection/>
    </xf>
    <xf numFmtId="3" fontId="6" fillId="3" borderId="73" xfId="23" applyFont="1" applyFill="1" applyBorder="1">
      <alignment horizontal="right" vertical="center" indent="1"/>
      <protection/>
    </xf>
    <xf numFmtId="164" fontId="6" fillId="3" borderId="74" xfId="21" applyNumberFormat="1" applyFont="1" applyFill="1" applyBorder="1" applyAlignment="1">
      <alignment horizontal="right" vertical="center" indent="1"/>
    </xf>
    <xf numFmtId="164" fontId="6" fillId="3" borderId="74" xfId="23" applyNumberFormat="1" applyFont="1" applyFill="1" applyBorder="1">
      <alignment horizontal="right" vertical="center" indent="1"/>
      <protection/>
    </xf>
    <xf numFmtId="3" fontId="6" fillId="3" borderId="75" xfId="23" applyFont="1" applyFill="1" applyBorder="1">
      <alignment horizontal="right" vertical="center" indent="1"/>
      <protection/>
    </xf>
    <xf numFmtId="49" fontId="0" fillId="7" borderId="28" xfId="25" applyFont="1" applyFill="1" applyBorder="1" applyAlignment="1">
      <alignment horizontal="left" vertical="center" wrapText="1" indent="1"/>
      <protection/>
    </xf>
    <xf numFmtId="164" fontId="0" fillId="7" borderId="25" xfId="24" applyFill="1" applyBorder="1">
      <alignment horizontal="right" vertical="center" indent="1"/>
      <protection/>
    </xf>
    <xf numFmtId="164" fontId="0" fillId="7" borderId="73" xfId="24" applyFill="1" applyBorder="1">
      <alignment horizontal="right" vertical="center" indent="1"/>
      <protection/>
    </xf>
    <xf numFmtId="164" fontId="0" fillId="7" borderId="67" xfId="24" applyFill="1" applyBorder="1">
      <alignment horizontal="right" vertical="center" indent="1"/>
      <protection/>
    </xf>
    <xf numFmtId="49" fontId="0" fillId="7" borderId="75" xfId="25" applyFont="1" applyFill="1" applyBorder="1" applyAlignment="1">
      <alignment horizontal="left" vertical="center" wrapText="1" indent="1"/>
      <protection/>
    </xf>
    <xf numFmtId="49" fontId="0" fillId="7" borderId="75" xfId="25" applyFill="1" applyBorder="1" applyAlignment="1">
      <alignment horizontal="center" vertical="center" wrapText="1"/>
      <protection/>
    </xf>
    <xf numFmtId="49" fontId="0" fillId="7" borderId="76" xfId="25" applyFill="1" applyBorder="1" applyAlignment="1">
      <alignment horizontal="left" vertical="top" wrapText="1" indent="1"/>
      <protection/>
    </xf>
    <xf numFmtId="49" fontId="0" fillId="7" borderId="75" xfId="25" applyFill="1" applyBorder="1" applyAlignment="1">
      <alignment horizontal="left" vertical="center" wrapText="1" indent="1"/>
      <protection/>
    </xf>
    <xf numFmtId="0" fontId="0" fillId="7" borderId="75" xfId="0" applyFill="1" applyBorder="1" applyAlignment="1">
      <alignment/>
    </xf>
    <xf numFmtId="49" fontId="0" fillId="7" borderId="76" xfId="25" applyFont="1" applyFill="1" applyBorder="1" applyAlignment="1">
      <alignment horizontal="left" vertical="top" wrapText="1" indent="1"/>
      <protection/>
    </xf>
    <xf numFmtId="164" fontId="6" fillId="3" borderId="73" xfId="23" applyNumberFormat="1" applyFont="1" applyFill="1" applyBorder="1">
      <alignment horizontal="right" vertical="center" indent="1"/>
      <protection/>
    </xf>
    <xf numFmtId="164" fontId="6" fillId="3" borderId="74" xfId="24" applyFont="1" applyFill="1" applyBorder="1">
      <alignment horizontal="right" vertical="center" indent="1"/>
      <protection/>
    </xf>
    <xf numFmtId="49" fontId="14" fillId="4" borderId="7" xfId="22" applyFont="1" applyFill="1" applyBorder="1">
      <alignment horizontal="center" vertical="center" wrapText="1"/>
      <protection/>
    </xf>
    <xf numFmtId="49" fontId="14" fillId="4" borderId="9" xfId="22" applyFont="1" applyFill="1" applyBorder="1">
      <alignment horizontal="center" vertical="center" wrapText="1"/>
      <protection/>
    </xf>
    <xf numFmtId="49" fontId="14" fillId="4" borderId="10" xfId="22" applyFont="1" applyFill="1" applyBorder="1">
      <alignment horizontal="center" vertical="center" wrapText="1"/>
      <protection/>
    </xf>
    <xf numFmtId="49" fontId="0" fillId="7" borderId="66" xfId="25" applyFont="1" applyFill="1" applyBorder="1" applyAlignment="1">
      <alignment vertical="center" wrapText="1"/>
      <protection/>
    </xf>
    <xf numFmtId="49" fontId="0" fillId="7" borderId="67" xfId="25" applyFont="1" applyFill="1" applyBorder="1" applyAlignment="1">
      <alignment vertical="center" wrapText="1"/>
      <protection/>
    </xf>
    <xf numFmtId="49" fontId="0" fillId="7" borderId="68" xfId="25" applyFont="1" applyFill="1" applyBorder="1" applyAlignment="1">
      <alignment vertical="center" wrapText="1"/>
      <protection/>
    </xf>
    <xf numFmtId="49" fontId="0" fillId="7" borderId="69" xfId="25" applyFont="1" applyFill="1" applyBorder="1" applyAlignment="1">
      <alignment vertical="center" wrapText="1"/>
      <protection/>
    </xf>
    <xf numFmtId="49" fontId="6" fillId="7" borderId="71" xfId="25" applyFont="1" applyFill="1" applyBorder="1" applyAlignment="1">
      <alignment horizontal="left" vertical="center" wrapText="1"/>
      <protection/>
    </xf>
    <xf numFmtId="49" fontId="6" fillId="7" borderId="78" xfId="25" applyFont="1" applyFill="1" applyBorder="1" applyAlignment="1">
      <alignment horizontal="left" vertical="center" wrapText="1"/>
      <protection/>
    </xf>
    <xf numFmtId="49" fontId="0" fillId="7" borderId="70" xfId="25" applyFont="1" applyFill="1" applyBorder="1" applyAlignment="1">
      <alignment vertical="center" wrapText="1"/>
      <protection/>
    </xf>
    <xf numFmtId="49" fontId="0" fillId="7" borderId="25" xfId="25" applyFont="1" applyFill="1" applyBorder="1" applyAlignment="1">
      <alignment vertical="center" wrapText="1"/>
      <protection/>
    </xf>
    <xf numFmtId="49" fontId="0" fillId="7" borderId="29" xfId="25" applyFont="1" applyFill="1" applyBorder="1" applyAlignment="1">
      <alignment vertical="center" wrapText="1"/>
      <protection/>
    </xf>
    <xf numFmtId="49" fontId="0" fillId="7" borderId="28" xfId="25" applyFont="1" applyFill="1" applyBorder="1" applyAlignment="1">
      <alignment vertical="center" wrapText="1"/>
      <protection/>
    </xf>
    <xf numFmtId="3" fontId="0" fillId="10" borderId="70" xfId="23" applyFill="1" applyBorder="1">
      <alignment horizontal="right" vertical="center" indent="1"/>
      <protection/>
    </xf>
    <xf numFmtId="3" fontId="0" fillId="10" borderId="25" xfId="23" applyFill="1" applyBorder="1">
      <alignment horizontal="right" vertical="center" indent="1"/>
      <protection/>
    </xf>
    <xf numFmtId="164" fontId="0" fillId="10" borderId="29" xfId="24" applyFill="1" applyBorder="1">
      <alignment horizontal="right" vertical="center" indent="1"/>
      <protection/>
    </xf>
    <xf numFmtId="3" fontId="0" fillId="10" borderId="28" xfId="23" applyFill="1" applyBorder="1">
      <alignment horizontal="right" vertical="center" indent="1"/>
      <protection/>
    </xf>
    <xf numFmtId="49" fontId="6" fillId="4" borderId="12" xfId="22" applyFont="1" applyFill="1" applyBorder="1">
      <alignment horizontal="center" vertical="center" wrapText="1"/>
      <protection/>
    </xf>
    <xf numFmtId="49" fontId="6" fillId="4" borderId="13" xfId="22" applyFont="1" applyFill="1" applyBorder="1">
      <alignment horizontal="center" vertical="center" wrapText="1"/>
      <protection/>
    </xf>
    <xf numFmtId="49" fontId="6" fillId="4" borderId="14" xfId="22" applyFont="1" applyFill="1" applyBorder="1">
      <alignment horizontal="center" vertical="center" wrapText="1"/>
      <protection/>
    </xf>
    <xf numFmtId="49" fontId="6" fillId="7" borderId="66" xfId="22" applyFont="1" applyFill="1" applyBorder="1">
      <alignment horizontal="center" vertical="center" wrapText="1"/>
      <protection/>
    </xf>
    <xf numFmtId="49" fontId="6" fillId="7" borderId="67" xfId="22" applyFont="1" applyFill="1" applyBorder="1">
      <alignment horizontal="center" vertical="center" wrapText="1"/>
      <protection/>
    </xf>
    <xf numFmtId="49" fontId="6" fillId="7" borderId="68" xfId="22" applyFont="1" applyFill="1" applyBorder="1">
      <alignment horizontal="center" vertical="center" wrapText="1"/>
      <protection/>
    </xf>
    <xf numFmtId="49" fontId="6" fillId="7" borderId="70" xfId="22" applyFont="1" applyFill="1" applyBorder="1">
      <alignment horizontal="center" vertical="center" wrapText="1"/>
      <protection/>
    </xf>
    <xf numFmtId="49" fontId="6" fillId="7" borderId="25" xfId="22" applyFont="1" applyFill="1" applyBorder="1">
      <alignment horizontal="center" vertical="center" wrapText="1"/>
      <protection/>
    </xf>
    <xf numFmtId="49" fontId="6" fillId="7" borderId="29" xfId="22" applyFont="1" applyFill="1" applyBorder="1">
      <alignment horizontal="center" vertical="center" wrapText="1"/>
      <protection/>
    </xf>
    <xf numFmtId="3" fontId="0" fillId="7" borderId="70" xfId="23" applyFont="1" applyFill="1" applyBorder="1">
      <alignment horizontal="right" vertical="center" indent="1"/>
      <protection/>
    </xf>
    <xf numFmtId="3" fontId="0" fillId="7" borderId="25" xfId="23" applyFont="1" applyFill="1" applyBorder="1">
      <alignment horizontal="right" vertical="center" indent="1"/>
      <protection/>
    </xf>
    <xf numFmtId="164" fontId="0" fillId="7" borderId="29" xfId="24" applyFont="1" applyFill="1" applyBorder="1">
      <alignment horizontal="right" vertical="center" indent="1"/>
      <protection/>
    </xf>
    <xf numFmtId="3" fontId="0" fillId="7" borderId="72" xfId="23" applyFont="1" applyFill="1" applyBorder="1">
      <alignment horizontal="right" vertical="center" indent="1"/>
      <protection/>
    </xf>
    <xf numFmtId="3" fontId="0" fillId="7" borderId="73" xfId="23" applyFont="1" applyFill="1" applyBorder="1">
      <alignment horizontal="right" vertical="center" indent="1"/>
      <protection/>
    </xf>
    <xf numFmtId="164" fontId="0" fillId="7" borderId="74" xfId="24" applyFont="1" applyFill="1" applyBorder="1">
      <alignment horizontal="right" vertical="center" indent="1"/>
      <protection/>
    </xf>
    <xf numFmtId="3" fontId="0" fillId="7" borderId="66" xfId="23" applyFont="1" applyFill="1" applyBorder="1">
      <alignment horizontal="right" vertical="center" indent="1"/>
      <protection/>
    </xf>
    <xf numFmtId="3" fontId="0" fillId="7" borderId="67" xfId="23" applyFont="1" applyFill="1" applyBorder="1">
      <alignment horizontal="right" vertical="center" indent="1"/>
      <protection/>
    </xf>
    <xf numFmtId="164" fontId="0" fillId="7" borderId="68" xfId="24" applyFont="1" applyFill="1" applyBorder="1">
      <alignment horizontal="right" vertical="center" indent="1"/>
      <protection/>
    </xf>
    <xf numFmtId="49" fontId="0" fillId="7" borderId="77" xfId="25" applyFill="1" applyBorder="1" applyAlignment="1">
      <alignment horizontal="left" vertical="center" wrapText="1" indent="1"/>
      <protection/>
    </xf>
    <xf numFmtId="3" fontId="6" fillId="5" borderId="72" xfId="23" applyFont="1" applyFill="1" applyBorder="1">
      <alignment horizontal="right" vertical="center" indent="1"/>
      <protection/>
    </xf>
    <xf numFmtId="3" fontId="6" fillId="5" borderId="73" xfId="23" applyFont="1" applyFill="1" applyBorder="1">
      <alignment horizontal="right" vertical="center" indent="1"/>
      <protection/>
    </xf>
    <xf numFmtId="164" fontId="6" fillId="5" borderId="74" xfId="24" applyFont="1" applyFill="1" applyBorder="1">
      <alignment horizontal="right" vertical="center" indent="1"/>
      <protection/>
    </xf>
    <xf numFmtId="164" fontId="6" fillId="5" borderId="74" xfId="23" applyNumberFormat="1" applyFont="1" applyFill="1" applyBorder="1">
      <alignment horizontal="right" vertical="center" indent="1"/>
      <protection/>
    </xf>
    <xf numFmtId="3" fontId="6" fillId="5" borderId="75" xfId="23" applyFont="1" applyFill="1" applyBorder="1">
      <alignment horizontal="right" vertical="center" indent="1"/>
      <protection/>
    </xf>
    <xf numFmtId="49" fontId="6" fillId="7" borderId="0" xfId="25" applyFont="1" applyFill="1" applyBorder="1" applyAlignment="1">
      <alignment horizontal="left" vertical="center" wrapText="1"/>
      <protection/>
    </xf>
    <xf numFmtId="49" fontId="0" fillId="7" borderId="0" xfId="25" applyFill="1" applyBorder="1" applyAlignment="1">
      <alignment horizontal="center" vertical="top" wrapText="1"/>
      <protection/>
    </xf>
    <xf numFmtId="49" fontId="0" fillId="7" borderId="0" xfId="25" applyFont="1" applyFill="1" applyBorder="1" applyAlignment="1">
      <alignment horizontal="center" vertical="center" wrapText="1"/>
      <protection/>
    </xf>
    <xf numFmtId="49" fontId="6" fillId="7" borderId="71" xfId="25" applyFont="1" applyFill="1" applyBorder="1" applyAlignment="1">
      <alignment horizontal="left" vertical="top" wrapText="1"/>
      <protection/>
    </xf>
    <xf numFmtId="49" fontId="6" fillId="7" borderId="0" xfId="25" applyFont="1" applyFill="1" applyBorder="1" applyAlignment="1">
      <alignment horizontal="left" vertical="top" wrapText="1"/>
      <protection/>
    </xf>
    <xf numFmtId="0" fontId="0" fillId="7" borderId="71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70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78" xfId="0" applyFill="1" applyBorder="1" applyAlignment="1">
      <alignment/>
    </xf>
    <xf numFmtId="0" fontId="0" fillId="7" borderId="76" xfId="0" applyFill="1" applyBorder="1" applyAlignment="1">
      <alignment/>
    </xf>
    <xf numFmtId="0" fontId="0" fillId="7" borderId="73" xfId="0" applyFill="1" applyBorder="1" applyAlignment="1">
      <alignment/>
    </xf>
    <xf numFmtId="0" fontId="0" fillId="7" borderId="77" xfId="0" applyFill="1" applyBorder="1" applyAlignment="1">
      <alignment/>
    </xf>
    <xf numFmtId="49" fontId="6" fillId="3" borderId="72" xfId="25" applyFont="1" applyFill="1" applyBorder="1" applyAlignment="1">
      <alignment horizontal="left" vertical="top" wrapText="1" indent="1"/>
      <protection/>
    </xf>
    <xf numFmtId="49" fontId="0" fillId="3" borderId="82" xfId="25" applyFill="1" applyBorder="1" applyAlignment="1">
      <alignment horizontal="left" vertical="center" wrapText="1" indent="1"/>
      <protection/>
    </xf>
    <xf numFmtId="3" fontId="0" fillId="3" borderId="72" xfId="23" applyFill="1" applyBorder="1">
      <alignment horizontal="right" vertical="center" indent="1"/>
      <protection/>
    </xf>
    <xf numFmtId="3" fontId="0" fillId="3" borderId="73" xfId="23" applyFill="1" applyBorder="1">
      <alignment horizontal="right" vertical="center" indent="1"/>
      <protection/>
    </xf>
    <xf numFmtId="164" fontId="0" fillId="3" borderId="74" xfId="24" applyFill="1" applyBorder="1">
      <alignment horizontal="right" vertical="center" indent="1"/>
      <protection/>
    </xf>
    <xf numFmtId="3" fontId="6" fillId="3" borderId="61" xfId="23" applyFont="1" applyFill="1" applyBorder="1">
      <alignment horizontal="right" vertical="center" indent="1"/>
      <protection/>
    </xf>
    <xf numFmtId="3" fontId="6" fillId="3" borderId="62" xfId="23" applyFont="1" applyFill="1" applyBorder="1">
      <alignment horizontal="right" vertical="center" indent="1"/>
      <protection/>
    </xf>
    <xf numFmtId="164" fontId="6" fillId="3" borderId="64" xfId="23" applyNumberFormat="1" applyFont="1" applyFill="1" applyBorder="1">
      <alignment horizontal="right" vertical="center" indent="1"/>
      <protection/>
    </xf>
    <xf numFmtId="49" fontId="14" fillId="4" borderId="83" xfId="22" applyFont="1" applyFill="1" applyBorder="1">
      <alignment horizontal="center" vertical="center" wrapText="1"/>
      <protection/>
    </xf>
    <xf numFmtId="49" fontId="14" fillId="7" borderId="84" xfId="22" applyFont="1" applyFill="1" applyBorder="1">
      <alignment horizontal="center" vertical="center" wrapText="1"/>
      <protection/>
    </xf>
    <xf numFmtId="49" fontId="14" fillId="7" borderId="85" xfId="22" applyFont="1" applyFill="1" applyBorder="1">
      <alignment horizontal="center" vertical="center" wrapText="1"/>
      <protection/>
    </xf>
    <xf numFmtId="164" fontId="0" fillId="7" borderId="85" xfId="24" applyFill="1" applyBorder="1">
      <alignment horizontal="right" vertical="center" indent="1"/>
      <protection/>
    </xf>
    <xf numFmtId="164" fontId="0" fillId="7" borderId="82" xfId="24" applyFill="1" applyBorder="1">
      <alignment horizontal="right" vertical="center" indent="1"/>
      <protection/>
    </xf>
    <xf numFmtId="164" fontId="6" fillId="3" borderId="64" xfId="24" applyFont="1" applyFill="1" applyBorder="1">
      <alignment horizontal="right" vertical="center" indent="1"/>
      <protection/>
    </xf>
    <xf numFmtId="49" fontId="0" fillId="9" borderId="1" xfId="25" applyFill="1" applyAlignment="1">
      <alignment horizontal="left" vertical="top" wrapText="1" indent="1"/>
      <protection/>
    </xf>
    <xf numFmtId="49" fontId="0" fillId="9" borderId="86" xfId="25" applyFill="1" applyBorder="1">
      <alignment horizontal="left" vertical="center" indent="1"/>
      <protection/>
    </xf>
    <xf numFmtId="3" fontId="6" fillId="3" borderId="1" xfId="23" applyFont="1" applyFill="1" applyBorder="1">
      <alignment horizontal="right" vertical="center" indent="1"/>
      <protection/>
    </xf>
    <xf numFmtId="164" fontId="6" fillId="3" borderId="1" xfId="24" applyFont="1" applyFill="1" applyBorder="1">
      <alignment horizontal="right" vertical="center" indent="1"/>
      <protection/>
    </xf>
    <xf numFmtId="166" fontId="6" fillId="3" borderId="1" xfId="23" applyNumberFormat="1" applyFont="1" applyFill="1" applyBorder="1">
      <alignment horizontal="right" vertical="center" indent="1"/>
      <protection/>
    </xf>
    <xf numFmtId="49" fontId="0" fillId="0" borderId="24" xfId="25" applyFill="1" applyBorder="1">
      <alignment horizontal="left" vertical="center" indent="1"/>
      <protection/>
    </xf>
    <xf numFmtId="3" fontId="0" fillId="0" borderId="2" xfId="23" applyFill="1" applyBorder="1">
      <alignment horizontal="right" vertical="center" indent="1"/>
      <protection/>
    </xf>
    <xf numFmtId="3" fontId="0" fillId="0" borderId="3" xfId="23" applyFill="1" applyBorder="1">
      <alignment horizontal="right" vertical="center" indent="1"/>
      <protection/>
    </xf>
    <xf numFmtId="164" fontId="0" fillId="0" borderId="4" xfId="24" applyFill="1" applyBorder="1">
      <alignment horizontal="right" vertical="center" indent="1"/>
      <protection/>
    </xf>
    <xf numFmtId="3" fontId="0" fillId="0" borderId="5" xfId="23" applyFill="1" applyBorder="1">
      <alignment horizontal="right" vertical="center" indent="1"/>
      <protection/>
    </xf>
    <xf numFmtId="49" fontId="7" fillId="5" borderId="27" xfId="25" applyFont="1" applyFill="1" applyBorder="1">
      <alignment horizontal="left" vertical="center" indent="1"/>
      <protection/>
    </xf>
    <xf numFmtId="3" fontId="7" fillId="5" borderId="7" xfId="23" applyFont="1" applyFill="1" applyBorder="1">
      <alignment horizontal="right" vertical="center" indent="1"/>
      <protection/>
    </xf>
    <xf numFmtId="3" fontId="7" fillId="5" borderId="9" xfId="23" applyFont="1" applyFill="1" applyBorder="1">
      <alignment horizontal="right" vertical="center" indent="1"/>
      <protection/>
    </xf>
    <xf numFmtId="164" fontId="7" fillId="5" borderId="10" xfId="24" applyFont="1" applyFill="1" applyBorder="1">
      <alignment horizontal="right" vertical="center" indent="1"/>
      <protection/>
    </xf>
    <xf numFmtId="3" fontId="7" fillId="5" borderId="11" xfId="23" applyFont="1" applyFill="1" applyBorder="1">
      <alignment horizontal="right" vertical="center" indent="1"/>
      <protection/>
    </xf>
    <xf numFmtId="0" fontId="0" fillId="7" borderId="0" xfId="0" applyFill="1" applyAlignment="1">
      <alignment/>
    </xf>
    <xf numFmtId="0" fontId="17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4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 vertical="center" wrapText="1"/>
    </xf>
    <xf numFmtId="164" fontId="0" fillId="7" borderId="0" xfId="21" applyNumberFormat="1" applyFill="1" applyBorder="1" applyAlignment="1">
      <alignment horizontal="right" vertical="center" indent="1"/>
    </xf>
    <xf numFmtId="164" fontId="7" fillId="7" borderId="0" xfId="21" applyNumberFormat="1" applyFont="1" applyFill="1" applyBorder="1" applyAlignment="1">
      <alignment horizontal="right" vertical="center" indent="1"/>
    </xf>
    <xf numFmtId="0" fontId="0" fillId="7" borderId="0" xfId="0" applyFill="1" applyBorder="1" applyAlignment="1">
      <alignment vertical="top"/>
    </xf>
    <xf numFmtId="0" fontId="0" fillId="7" borderId="0" xfId="0" applyFill="1" applyBorder="1" applyAlignment="1">
      <alignment horizontal="left" vertical="center" indent="1"/>
    </xf>
    <xf numFmtId="3" fontId="0" fillId="7" borderId="0" xfId="0" applyNumberFormat="1" applyFill="1" applyBorder="1" applyAlignment="1">
      <alignment horizontal="right" vertical="center" indent="1"/>
    </xf>
    <xf numFmtId="0" fontId="0" fillId="7" borderId="0" xfId="0" applyFill="1" applyBorder="1" applyAlignment="1">
      <alignment horizontal="left" vertical="top" indent="1"/>
    </xf>
    <xf numFmtId="0" fontId="7" fillId="7" borderId="0" xfId="0" applyFont="1" applyFill="1" applyBorder="1" applyAlignment="1">
      <alignment horizontal="left" vertical="center" wrapText="1" indent="1"/>
    </xf>
    <xf numFmtId="0" fontId="7" fillId="7" borderId="0" xfId="0" applyFont="1" applyFill="1" applyBorder="1" applyAlignment="1">
      <alignment/>
    </xf>
    <xf numFmtId="3" fontId="7" fillId="7" borderId="0" xfId="0" applyNumberFormat="1" applyFont="1" applyFill="1" applyBorder="1" applyAlignment="1">
      <alignment horizontal="right" vertical="center" indent="1"/>
    </xf>
    <xf numFmtId="0" fontId="0" fillId="7" borderId="87" xfId="0" applyFill="1" applyBorder="1" applyAlignment="1">
      <alignment/>
    </xf>
    <xf numFmtId="0" fontId="0" fillId="7" borderId="0" xfId="0" applyFill="1" applyAlignment="1">
      <alignment horizontal="center" vertical="center"/>
    </xf>
    <xf numFmtId="165" fontId="0" fillId="7" borderId="0" xfId="0" applyNumberFormat="1" applyFill="1" applyAlignment="1">
      <alignment/>
    </xf>
    <xf numFmtId="0" fontId="7" fillId="7" borderId="0" xfId="0" applyFont="1" applyFill="1" applyBorder="1" applyAlignment="1">
      <alignment/>
    </xf>
    <xf numFmtId="0" fontId="7" fillId="7" borderId="0" xfId="0" applyFont="1" applyFill="1" applyBorder="1" applyAlignment="1">
      <alignment horizontal="center"/>
    </xf>
    <xf numFmtId="166" fontId="7" fillId="7" borderId="0" xfId="0" applyNumberFormat="1" applyFont="1" applyFill="1" applyBorder="1" applyAlignment="1">
      <alignment horizontal="right" vertical="center" indent="1"/>
    </xf>
    <xf numFmtId="49" fontId="6" fillId="7" borderId="81" xfId="25" applyFont="1" applyFill="1" applyBorder="1" applyAlignment="1">
      <alignment horizontal="left" vertical="center" wrapText="1" indent="1"/>
      <protection/>
    </xf>
    <xf numFmtId="3" fontId="6" fillId="7" borderId="0" xfId="23" applyFont="1" applyFill="1" applyBorder="1">
      <alignment horizontal="right" vertical="center" indent="1"/>
      <protection/>
    </xf>
    <xf numFmtId="164" fontId="6" fillId="7" borderId="0" xfId="23" applyNumberFormat="1" applyFont="1" applyFill="1" applyBorder="1">
      <alignment horizontal="right" vertical="center" indent="1"/>
      <protection/>
    </xf>
    <xf numFmtId="49" fontId="6" fillId="7" borderId="0" xfId="25" applyFont="1" applyFill="1" applyBorder="1" applyAlignment="1">
      <alignment horizontal="left" vertical="center" wrapText="1" indent="1"/>
      <protection/>
    </xf>
    <xf numFmtId="49" fontId="0" fillId="7" borderId="81" xfId="25" applyFill="1" applyBorder="1">
      <alignment horizontal="left" vertical="center" indent="1"/>
      <protection/>
    </xf>
    <xf numFmtId="3" fontId="0" fillId="7" borderId="81" xfId="23" applyFill="1" applyBorder="1">
      <alignment horizontal="right" vertical="center" indent="1"/>
      <protection/>
    </xf>
    <xf numFmtId="164" fontId="0" fillId="7" borderId="81" xfId="24" applyFill="1" applyBorder="1">
      <alignment horizontal="right" vertical="center" indent="1"/>
      <protection/>
    </xf>
    <xf numFmtId="0" fontId="6" fillId="4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 indent="1"/>
    </xf>
    <xf numFmtId="3" fontId="6" fillId="5" borderId="5" xfId="0" applyNumberFormat="1" applyFont="1" applyFill="1" applyBorder="1" applyAlignment="1">
      <alignment horizontal="right" vertical="center" indent="1"/>
    </xf>
    <xf numFmtId="3" fontId="6" fillId="5" borderId="2" xfId="0" applyNumberFormat="1" applyFont="1" applyFill="1" applyBorder="1" applyAlignment="1">
      <alignment horizontal="right" vertical="center" indent="1"/>
    </xf>
    <xf numFmtId="3" fontId="6" fillId="5" borderId="4" xfId="0" applyNumberFormat="1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7" borderId="0" xfId="0" applyFill="1" applyAlignment="1">
      <alignment horizontal="right"/>
    </xf>
    <xf numFmtId="0" fontId="0" fillId="7" borderId="88" xfId="0" applyFill="1" applyBorder="1" applyAlignment="1">
      <alignment horizontal="right"/>
    </xf>
    <xf numFmtId="0" fontId="0" fillId="7" borderId="88" xfId="0" applyFill="1" applyBorder="1" applyAlignment="1">
      <alignment horizontal="left" indent="1"/>
    </xf>
    <xf numFmtId="0" fontId="0" fillId="7" borderId="88" xfId="0" applyFill="1" applyBorder="1" applyAlignment="1">
      <alignment/>
    </xf>
    <xf numFmtId="0" fontId="0" fillId="0" borderId="0" xfId="0" applyAlignment="1">
      <alignment horizontal="right" vertical="center" wrapText="1" indent="1"/>
    </xf>
    <xf numFmtId="0" fontId="0" fillId="0" borderId="3" xfId="0" applyBorder="1" applyAlignment="1">
      <alignment horizontal="left" vertical="top" indent="1"/>
    </xf>
    <xf numFmtId="0" fontId="0" fillId="0" borderId="13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6" fillId="3" borderId="21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left" vertical="center" indent="1"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right" vertical="center" wrapText="1" inden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left" vertical="center" indent="1"/>
    </xf>
    <xf numFmtId="0" fontId="10" fillId="8" borderId="3" xfId="0" applyFont="1" applyFill="1" applyBorder="1" applyAlignment="1">
      <alignment horizontal="right"/>
    </xf>
    <xf numFmtId="0" fontId="10" fillId="8" borderId="3" xfId="0" applyFont="1" applyFill="1" applyBorder="1" applyAlignment="1">
      <alignment horizontal="left" vertical="center" indent="1"/>
    </xf>
    <xf numFmtId="3" fontId="10" fillId="8" borderId="3" xfId="0" applyNumberFormat="1" applyFont="1" applyFill="1" applyBorder="1" applyAlignment="1">
      <alignment horizontal="right" vertical="center" indent="1"/>
    </xf>
    <xf numFmtId="0" fontId="10" fillId="8" borderId="3" xfId="0" applyFont="1" applyFill="1" applyBorder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164" fontId="0" fillId="0" borderId="3" xfId="21" applyNumberFormat="1" applyBorder="1" applyAlignment="1">
      <alignment horizontal="right" vertical="center" wrapText="1" indent="1"/>
    </xf>
    <xf numFmtId="0" fontId="6" fillId="0" borderId="25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3" fontId="6" fillId="0" borderId="3" xfId="0" applyNumberFormat="1" applyFont="1" applyBorder="1" applyAlignment="1">
      <alignment horizontal="right" vertical="center" indent="1"/>
    </xf>
    <xf numFmtId="164" fontId="6" fillId="0" borderId="3" xfId="21" applyNumberFormat="1" applyFont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164" fontId="0" fillId="0" borderId="0" xfId="21" applyNumberFormat="1" applyBorder="1" applyAlignment="1">
      <alignment horizontal="right" vertical="center" indent="1"/>
    </xf>
    <xf numFmtId="3" fontId="0" fillId="0" borderId="0" xfId="0" applyNumberFormat="1" applyFill="1" applyBorder="1" applyAlignment="1">
      <alignment/>
    </xf>
    <xf numFmtId="0" fontId="6" fillId="3" borderId="3" xfId="0" applyFont="1" applyFill="1" applyBorder="1" applyAlignment="1">
      <alignment horizontal="left" vertical="top"/>
    </xf>
    <xf numFmtId="0" fontId="10" fillId="8" borderId="3" xfId="0" applyFont="1" applyFill="1" applyBorder="1" applyAlignment="1">
      <alignment/>
    </xf>
    <xf numFmtId="164" fontId="10" fillId="8" borderId="3" xfId="21" applyNumberFormat="1" applyFont="1" applyFill="1" applyBorder="1" applyAlignment="1">
      <alignment horizontal="right" vertical="center" wrapText="1" indent="1"/>
    </xf>
    <xf numFmtId="0" fontId="0" fillId="7" borderId="21" xfId="0" applyFill="1" applyBorder="1" applyAlignment="1">
      <alignment/>
    </xf>
    <xf numFmtId="0" fontId="6" fillId="7" borderId="3" xfId="0" applyFont="1" applyFill="1" applyBorder="1" applyAlignment="1">
      <alignment horizontal="left" vertical="top" indent="1"/>
    </xf>
    <xf numFmtId="0" fontId="6" fillId="7" borderId="3" xfId="0" applyFont="1" applyFill="1" applyBorder="1" applyAlignment="1">
      <alignment horizontal="left" vertical="center" indent="1"/>
    </xf>
    <xf numFmtId="3" fontId="6" fillId="7" borderId="3" xfId="0" applyNumberFormat="1" applyFont="1" applyFill="1" applyBorder="1" applyAlignment="1">
      <alignment horizontal="right" vertical="center" indent="1"/>
    </xf>
    <xf numFmtId="0" fontId="6" fillId="0" borderId="3" xfId="0" applyFont="1" applyBorder="1" applyAlignment="1">
      <alignment horizontal="left" vertical="top" indent="1"/>
    </xf>
    <xf numFmtId="0" fontId="0" fillId="7" borderId="21" xfId="0" applyFill="1" applyBorder="1" applyAlignment="1">
      <alignment vertical="top"/>
    </xf>
    <xf numFmtId="0" fontId="6" fillId="0" borderId="21" xfId="0" applyFont="1" applyBorder="1" applyAlignment="1">
      <alignment horizontal="left" vertical="top" indent="1"/>
    </xf>
    <xf numFmtId="0" fontId="6" fillId="3" borderId="3" xfId="0" applyFont="1" applyFill="1" applyBorder="1" applyAlignment="1">
      <alignment horizontal="left" vertical="top" indent="1"/>
    </xf>
    <xf numFmtId="164" fontId="0" fillId="0" borderId="0" xfId="21" applyNumberFormat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7" borderId="13" xfId="0" applyFill="1" applyBorder="1" applyAlignment="1">
      <alignment vertical="center"/>
    </xf>
    <xf numFmtId="164" fontId="0" fillId="0" borderId="0" xfId="21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indent="1"/>
    </xf>
    <xf numFmtId="3" fontId="0" fillId="0" borderId="0" xfId="0" applyNumberFormat="1" applyBorder="1" applyAlignment="1">
      <alignment horizontal="right" vertical="center" indent="1"/>
    </xf>
    <xf numFmtId="164" fontId="0" fillId="0" borderId="0" xfId="21" applyNumberFormat="1" applyBorder="1" applyAlignment="1">
      <alignment horizontal="right" vertical="center" wrapText="1" indent="1"/>
    </xf>
    <xf numFmtId="0" fontId="6" fillId="3" borderId="3" xfId="0" applyFont="1" applyFill="1" applyBorder="1" applyAlignment="1">
      <alignment horizontal="left" indent="1"/>
    </xf>
    <xf numFmtId="0" fontId="0" fillId="3" borderId="0" xfId="0" applyFill="1" applyAlignment="1">
      <alignment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6" fillId="0" borderId="3" xfId="0" applyFont="1" applyBorder="1" applyAlignment="1">
      <alignment/>
    </xf>
    <xf numFmtId="164" fontId="0" fillId="0" borderId="3" xfId="21" applyNumberFormat="1" applyFont="1" applyBorder="1" applyAlignment="1">
      <alignment horizontal="right" vertical="center" wrapText="1" indent="1"/>
    </xf>
    <xf numFmtId="0" fontId="0" fillId="7" borderId="13" xfId="0" applyFill="1" applyBorder="1" applyAlignment="1">
      <alignment horizontal="left" vertical="center" indent="2"/>
    </xf>
    <xf numFmtId="0" fontId="0" fillId="7" borderId="21" xfId="0" applyFill="1" applyBorder="1" applyAlignment="1">
      <alignment horizontal="left" vertical="center" indent="2"/>
    </xf>
    <xf numFmtId="3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right"/>
    </xf>
    <xf numFmtId="0" fontId="0" fillId="0" borderId="3" xfId="0" applyFont="1" applyBorder="1" applyAlignment="1">
      <alignment horizontal="left" vertical="center" indent="1"/>
    </xf>
    <xf numFmtId="3" fontId="17" fillId="0" borderId="3" xfId="0" applyNumberFormat="1" applyFont="1" applyBorder="1" applyAlignment="1">
      <alignment horizontal="right" vertical="center" indent="1"/>
    </xf>
    <xf numFmtId="164" fontId="17" fillId="0" borderId="3" xfId="21" applyNumberFormat="1" applyFont="1" applyBorder="1" applyAlignment="1">
      <alignment horizontal="right" vertical="center" wrapText="1" indent="1"/>
    </xf>
    <xf numFmtId="0" fontId="0" fillId="7" borderId="21" xfId="0" applyFill="1" applyBorder="1" applyAlignment="1">
      <alignment horizontal="center" vertical="center"/>
    </xf>
    <xf numFmtId="0" fontId="6" fillId="7" borderId="21" xfId="0" applyFont="1" applyFill="1" applyBorder="1" applyAlignment="1">
      <alignment horizontal="left" vertical="center" indent="1"/>
    </xf>
    <xf numFmtId="3" fontId="14" fillId="0" borderId="3" xfId="0" applyNumberFormat="1" applyFont="1" applyBorder="1" applyAlignment="1">
      <alignment horizontal="right" vertical="center" indent="1"/>
    </xf>
    <xf numFmtId="164" fontId="14" fillId="0" borderId="3" xfId="21" applyNumberFormat="1" applyFont="1" applyBorder="1" applyAlignment="1">
      <alignment horizontal="right" vertical="center" wrapText="1" indent="1"/>
    </xf>
    <xf numFmtId="0" fontId="0" fillId="7" borderId="25" xfId="0" applyFill="1" applyBorder="1" applyAlignment="1">
      <alignment horizontal="left" vertical="center" indent="2"/>
    </xf>
    <xf numFmtId="3" fontId="0" fillId="0" borderId="0" xfId="0" applyNumberFormat="1" applyBorder="1" applyAlignment="1">
      <alignment horizontal="right"/>
    </xf>
    <xf numFmtId="3" fontId="20" fillId="0" borderId="0" xfId="0" applyNumberFormat="1" applyFont="1" applyFill="1" applyBorder="1" applyAlignment="1">
      <alignment horizontal="right" vertical="center" indent="1"/>
    </xf>
    <xf numFmtId="3" fontId="17" fillId="0" borderId="3" xfId="0" applyNumberFormat="1" applyFont="1" applyBorder="1" applyAlignment="1">
      <alignment horizontal="right" vertical="center" indent="1"/>
    </xf>
    <xf numFmtId="164" fontId="17" fillId="0" borderId="3" xfId="21" applyNumberFormat="1" applyFont="1" applyBorder="1" applyAlignment="1">
      <alignment horizontal="right" vertical="center" wrapText="1" indent="1"/>
    </xf>
    <xf numFmtId="3" fontId="19" fillId="0" borderId="0" xfId="0" applyNumberFormat="1" applyFont="1" applyFill="1" applyBorder="1" applyAlignment="1">
      <alignment horizontal="right" vertical="center" indent="1"/>
    </xf>
    <xf numFmtId="3" fontId="14" fillId="0" borderId="3" xfId="0" applyNumberFormat="1" applyFont="1" applyBorder="1" applyAlignment="1">
      <alignment horizontal="right" vertical="center" indent="1"/>
    </xf>
    <xf numFmtId="164" fontId="14" fillId="0" borderId="3" xfId="21" applyNumberFormat="1" applyFont="1" applyBorder="1" applyAlignment="1">
      <alignment horizontal="right" vertical="center" wrapText="1" indent="1"/>
    </xf>
    <xf numFmtId="164" fontId="0" fillId="0" borderId="0" xfId="21" applyNumberFormat="1" applyAlignment="1">
      <alignment/>
    </xf>
    <xf numFmtId="0" fontId="6" fillId="7" borderId="25" xfId="0" applyFont="1" applyFill="1" applyBorder="1" applyAlignment="1">
      <alignment horizontal="left" vertical="center" indent="1"/>
    </xf>
    <xf numFmtId="3" fontId="14" fillId="3" borderId="3" xfId="0" applyNumberFormat="1" applyFont="1" applyFill="1" applyBorder="1" applyAlignment="1">
      <alignment horizontal="right" vertical="center" indent="1"/>
    </xf>
    <xf numFmtId="164" fontId="14" fillId="3" borderId="3" xfId="21" applyNumberFormat="1" applyFont="1" applyFill="1" applyBorder="1" applyAlignment="1">
      <alignment horizontal="right" vertical="center" wrapText="1" indent="1"/>
    </xf>
    <xf numFmtId="3" fontId="6" fillId="0" borderId="21" xfId="0" applyNumberFormat="1" applyFont="1" applyBorder="1" applyAlignment="1">
      <alignment horizontal="right" vertical="center" indent="1"/>
    </xf>
    <xf numFmtId="3" fontId="14" fillId="3" borderId="3" xfId="0" applyNumberFormat="1" applyFont="1" applyFill="1" applyBorder="1" applyAlignment="1">
      <alignment horizontal="right" vertical="center" indent="1"/>
    </xf>
    <xf numFmtId="164" fontId="14" fillId="3" borderId="3" xfId="21" applyNumberFormat="1" applyFont="1" applyFill="1" applyBorder="1" applyAlignment="1">
      <alignment horizontal="right" vertical="center" wrapText="1" indent="1"/>
    </xf>
    <xf numFmtId="44" fontId="6" fillId="0" borderId="0" xfId="17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4" fontId="10" fillId="0" borderId="0" xfId="21" applyNumberFormat="1" applyFont="1" applyFill="1" applyBorder="1" applyAlignment="1">
      <alignment/>
    </xf>
    <xf numFmtId="164" fontId="0" fillId="0" borderId="0" xfId="21" applyNumberFormat="1" applyFill="1" applyBorder="1" applyAlignment="1">
      <alignment horizontal="right" vertical="center" wrapText="1" indent="1"/>
    </xf>
    <xf numFmtId="0" fontId="5" fillId="0" borderId="0" xfId="0" applyFont="1" applyAlignment="1">
      <alignment horizontal="center"/>
    </xf>
    <xf numFmtId="0" fontId="5" fillId="7" borderId="79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6" fillId="3" borderId="27" xfId="0" applyFont="1" applyFill="1" applyBorder="1" applyAlignment="1">
      <alignment horizontal="left"/>
    </xf>
    <xf numFmtId="0" fontId="6" fillId="3" borderId="90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91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90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 indent="1"/>
    </xf>
    <xf numFmtId="0" fontId="0" fillId="0" borderId="21" xfId="0" applyFill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4" fillId="0" borderId="0" xfId="0" applyFont="1" applyBorder="1" applyAlignment="1">
      <alignment horizontal="center"/>
    </xf>
    <xf numFmtId="0" fontId="6" fillId="5" borderId="3" xfId="0" applyFont="1" applyFill="1" applyBorder="1" applyAlignment="1">
      <alignment horizontal="left" vertical="top" indent="1"/>
    </xf>
    <xf numFmtId="44" fontId="6" fillId="0" borderId="0" xfId="17" applyFont="1" applyAlignment="1">
      <alignment horizontal="center"/>
    </xf>
    <xf numFmtId="0" fontId="6" fillId="0" borderId="0" xfId="0" applyFont="1" applyAlignment="1">
      <alignment horizontal="center"/>
    </xf>
    <xf numFmtId="0" fontId="0" fillId="7" borderId="13" xfId="0" applyFill="1" applyBorder="1" applyAlignment="1">
      <alignment horizontal="left" vertical="center" indent="1"/>
    </xf>
    <xf numFmtId="0" fontId="0" fillId="7" borderId="25" xfId="0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indent="1"/>
    </xf>
    <xf numFmtId="0" fontId="4" fillId="7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6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left" vertical="center" wrapText="1" indent="3"/>
    </xf>
    <xf numFmtId="0" fontId="12" fillId="7" borderId="31" xfId="0" applyFont="1" applyFill="1" applyBorder="1" applyAlignment="1">
      <alignment horizontal="left" vertical="center" wrapText="1" indent="3"/>
    </xf>
    <xf numFmtId="0" fontId="12" fillId="7" borderId="57" xfId="0" applyFont="1" applyFill="1" applyBorder="1" applyAlignment="1">
      <alignment horizontal="left" vertical="center" wrapText="1" indent="3"/>
    </xf>
    <xf numFmtId="0" fontId="12" fillId="7" borderId="34" xfId="0" applyFont="1" applyFill="1" applyBorder="1" applyAlignment="1">
      <alignment horizontal="left" vertical="center" wrapText="1" indent="3"/>
    </xf>
    <xf numFmtId="0" fontId="12" fillId="7" borderId="56" xfId="0" applyFont="1" applyFill="1" applyBorder="1" applyAlignment="1">
      <alignment horizontal="left" vertical="top" wrapText="1" indent="3"/>
    </xf>
    <xf numFmtId="0" fontId="12" fillId="7" borderId="31" xfId="0" applyFont="1" applyFill="1" applyBorder="1" applyAlignment="1">
      <alignment horizontal="left" vertical="top" wrapText="1" indent="3"/>
    </xf>
    <xf numFmtId="0" fontId="12" fillId="7" borderId="57" xfId="0" applyFont="1" applyFill="1" applyBorder="1" applyAlignment="1">
      <alignment horizontal="left" vertical="top" wrapText="1" indent="3"/>
    </xf>
    <xf numFmtId="0" fontId="12" fillId="7" borderId="34" xfId="0" applyFont="1" applyFill="1" applyBorder="1" applyAlignment="1">
      <alignment horizontal="left" vertical="top" wrapText="1" indent="3"/>
    </xf>
    <xf numFmtId="0" fontId="11" fillId="7" borderId="55" xfId="0" applyFont="1" applyFill="1" applyBorder="1" applyAlignment="1">
      <alignment horizontal="left" vertical="center" indent="1"/>
    </xf>
    <xf numFmtId="0" fontId="11" fillId="7" borderId="44" xfId="0" applyFont="1" applyFill="1" applyBorder="1" applyAlignment="1">
      <alignment horizontal="left" vertical="center" indent="1"/>
    </xf>
    <xf numFmtId="0" fontId="11" fillId="3" borderId="58" xfId="0" applyFont="1" applyFill="1" applyBorder="1" applyAlignment="1">
      <alignment horizontal="left" vertical="center" wrapText="1" indent="3"/>
    </xf>
    <xf numFmtId="0" fontId="11" fillId="3" borderId="37" xfId="0" applyFont="1" applyFill="1" applyBorder="1" applyAlignment="1">
      <alignment horizontal="left" vertical="center" wrapText="1" indent="3"/>
    </xf>
    <xf numFmtId="0" fontId="5" fillId="7" borderId="0" xfId="0" applyFont="1" applyFill="1" applyAlignment="1">
      <alignment horizontal="center" vertical="center"/>
    </xf>
    <xf numFmtId="0" fontId="6" fillId="4" borderId="83" xfId="0" applyFont="1" applyFill="1" applyBorder="1" applyAlignment="1">
      <alignment horizontal="center" vertical="center"/>
    </xf>
    <xf numFmtId="0" fontId="6" fillId="4" borderId="87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2" fillId="7" borderId="85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94" xfId="0" applyFont="1" applyFill="1" applyBorder="1" applyAlignment="1">
      <alignment horizontal="center" vertical="top" wrapText="1"/>
    </xf>
    <xf numFmtId="0" fontId="12" fillId="7" borderId="95" xfId="0" applyFont="1" applyFill="1" applyBorder="1" applyAlignment="1">
      <alignment horizontal="center" vertical="top" wrapText="1"/>
    </xf>
    <xf numFmtId="0" fontId="12" fillId="7" borderId="96" xfId="0" applyFont="1" applyFill="1" applyBorder="1" applyAlignment="1">
      <alignment horizontal="center" vertical="top" wrapText="1"/>
    </xf>
    <xf numFmtId="0" fontId="12" fillId="7" borderId="97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left" vertical="center" wrapText="1" indent="1"/>
    </xf>
    <xf numFmtId="0" fontId="4" fillId="7" borderId="0" xfId="0" applyFont="1" applyFill="1" applyAlignment="1">
      <alignment horizontal="center"/>
    </xf>
    <xf numFmtId="0" fontId="0" fillId="7" borderId="57" xfId="0" applyFill="1" applyBorder="1" applyAlignment="1">
      <alignment horizontal="left" vertical="center" wrapText="1" indent="3"/>
    </xf>
    <xf numFmtId="0" fontId="0" fillId="7" borderId="34" xfId="0" applyFill="1" applyBorder="1" applyAlignment="1">
      <alignment horizontal="left" vertical="center" wrapText="1" indent="3"/>
    </xf>
    <xf numFmtId="0" fontId="6" fillId="7" borderId="41" xfId="0" applyFont="1" applyFill="1" applyBorder="1" applyAlignment="1">
      <alignment horizontal="left" vertical="center" indent="1"/>
    </xf>
    <xf numFmtId="0" fontId="6" fillId="3" borderId="21" xfId="0" applyFont="1" applyFill="1" applyBorder="1" applyAlignment="1">
      <alignment horizontal="left" vertical="center" indent="1"/>
    </xf>
    <xf numFmtId="0" fontId="6" fillId="0" borderId="41" xfId="0" applyFont="1" applyFill="1" applyBorder="1" applyAlignment="1">
      <alignment horizontal="left" vertical="center" indent="1"/>
    </xf>
    <xf numFmtId="0" fontId="0" fillId="0" borderId="57" xfId="0" applyBorder="1" applyAlignment="1">
      <alignment horizontal="left" vertical="center" wrapText="1" indent="3"/>
    </xf>
    <xf numFmtId="0" fontId="0" fillId="0" borderId="34" xfId="0" applyBorder="1" applyAlignment="1">
      <alignment horizontal="left" vertical="center" wrapText="1" indent="3"/>
    </xf>
    <xf numFmtId="0" fontId="0" fillId="0" borderId="56" xfId="0" applyBorder="1" applyAlignment="1">
      <alignment horizontal="left" vertical="center" wrapText="1" indent="3"/>
    </xf>
    <xf numFmtId="0" fontId="0" fillId="0" borderId="31" xfId="0" applyBorder="1" applyAlignment="1">
      <alignment horizontal="left" vertical="center" wrapText="1" indent="3"/>
    </xf>
    <xf numFmtId="0" fontId="6" fillId="0" borderId="48" xfId="0" applyFont="1" applyFill="1" applyBorder="1" applyAlignment="1">
      <alignment horizontal="left" vertical="center" indent="1"/>
    </xf>
    <xf numFmtId="0" fontId="7" fillId="5" borderId="6" xfId="0" applyFont="1" applyFill="1" applyBorder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indent="1"/>
    </xf>
    <xf numFmtId="0" fontId="6" fillId="3" borderId="58" xfId="0" applyFont="1" applyFill="1" applyBorder="1" applyAlignment="1">
      <alignment horizontal="left" vertical="center" indent="1"/>
    </xf>
    <xf numFmtId="0" fontId="6" fillId="3" borderId="37" xfId="0" applyFont="1" applyFill="1" applyBorder="1" applyAlignment="1">
      <alignment horizontal="left" vertical="center" indent="1"/>
    </xf>
    <xf numFmtId="0" fontId="6" fillId="7" borderId="55" xfId="0" applyFont="1" applyFill="1" applyBorder="1" applyAlignment="1">
      <alignment horizontal="left" vertical="center" indent="1"/>
    </xf>
    <xf numFmtId="0" fontId="6" fillId="7" borderId="44" xfId="0" applyFont="1" applyFill="1" applyBorder="1" applyAlignment="1">
      <alignment horizontal="left" vertical="center" indent="1"/>
    </xf>
    <xf numFmtId="0" fontId="0" fillId="7" borderId="56" xfId="0" applyFill="1" applyBorder="1" applyAlignment="1">
      <alignment horizontal="left" vertical="center" indent="3"/>
    </xf>
    <xf numFmtId="0" fontId="0" fillId="7" borderId="31" xfId="0" applyFill="1" applyBorder="1" applyAlignment="1">
      <alignment horizontal="left" vertical="center" indent="3"/>
    </xf>
    <xf numFmtId="0" fontId="0" fillId="7" borderId="96" xfId="0" applyFill="1" applyBorder="1" applyAlignment="1">
      <alignment horizontal="left" vertical="center" indent="3"/>
    </xf>
    <xf numFmtId="0" fontId="0" fillId="7" borderId="97" xfId="0" applyFill="1" applyBorder="1" applyAlignment="1">
      <alignment horizontal="left" vertical="center" indent="3"/>
    </xf>
    <xf numFmtId="0" fontId="0" fillId="7" borderId="94" xfId="0" applyFill="1" applyBorder="1" applyAlignment="1">
      <alignment horizontal="left" vertical="center" indent="3"/>
    </xf>
    <xf numFmtId="0" fontId="0" fillId="7" borderId="95" xfId="0" applyFill="1" applyBorder="1" applyAlignment="1">
      <alignment horizontal="left" vertical="center" indent="3"/>
    </xf>
    <xf numFmtId="0" fontId="0" fillId="7" borderId="57" xfId="0" applyFill="1" applyBorder="1" applyAlignment="1">
      <alignment horizontal="left" vertical="center" indent="3"/>
    </xf>
    <xf numFmtId="0" fontId="0" fillId="7" borderId="34" xfId="0" applyFill="1" applyBorder="1" applyAlignment="1">
      <alignment horizontal="left" vertical="center" indent="3"/>
    </xf>
    <xf numFmtId="0" fontId="0" fillId="7" borderId="85" xfId="0" applyFill="1" applyBorder="1" applyAlignment="1">
      <alignment horizontal="left" vertical="center" indent="3"/>
    </xf>
    <xf numFmtId="0" fontId="0" fillId="7" borderId="28" xfId="0" applyFill="1" applyBorder="1" applyAlignment="1">
      <alignment horizontal="left" vertical="center" indent="3"/>
    </xf>
    <xf numFmtId="0" fontId="0" fillId="7" borderId="30" xfId="0" applyFill="1" applyBorder="1" applyAlignment="1">
      <alignment horizontal="left" vertical="center" indent="3"/>
    </xf>
    <xf numFmtId="0" fontId="0" fillId="7" borderId="33" xfId="0" applyFill="1" applyBorder="1" applyAlignment="1">
      <alignment horizontal="left" vertical="center" indent="3"/>
    </xf>
    <xf numFmtId="0" fontId="6" fillId="3" borderId="36" xfId="0" applyFont="1" applyFill="1" applyBorder="1" applyAlignment="1">
      <alignment horizontal="left" vertical="center" indent="1"/>
    </xf>
    <xf numFmtId="0" fontId="0" fillId="7" borderId="98" xfId="0" applyFill="1" applyBorder="1" applyAlignment="1">
      <alignment horizontal="left" vertical="center" indent="3"/>
    </xf>
    <xf numFmtId="0" fontId="0" fillId="7" borderId="99" xfId="0" applyFill="1" applyBorder="1" applyAlignment="1">
      <alignment horizontal="left" vertical="center" indent="3"/>
    </xf>
    <xf numFmtId="0" fontId="6" fillId="4" borderId="60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indent="1"/>
    </xf>
    <xf numFmtId="0" fontId="6" fillId="3" borderId="39" xfId="0" applyFont="1" applyFill="1" applyBorder="1" applyAlignment="1">
      <alignment horizontal="left" vertical="center" indent="1"/>
    </xf>
    <xf numFmtId="0" fontId="6" fillId="4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left" vertical="center" indent="1"/>
    </xf>
    <xf numFmtId="0" fontId="6" fillId="7" borderId="5" xfId="0" applyFont="1" applyFill="1" applyBorder="1" applyAlignment="1">
      <alignment horizontal="left" vertical="center" indent="1"/>
    </xf>
    <xf numFmtId="0" fontId="0" fillId="7" borderId="55" xfId="0" applyFill="1" applyBorder="1" applyAlignment="1">
      <alignment horizontal="left" vertical="center" indent="3"/>
    </xf>
    <xf numFmtId="0" fontId="0" fillId="7" borderId="44" xfId="0" applyFill="1" applyBorder="1" applyAlignment="1">
      <alignment horizontal="left" vertical="center" indent="3"/>
    </xf>
    <xf numFmtId="0" fontId="0" fillId="0" borderId="30" xfId="0" applyBorder="1" applyAlignment="1">
      <alignment horizontal="left" vertical="center" indent="3"/>
    </xf>
    <xf numFmtId="0" fontId="0" fillId="0" borderId="33" xfId="0" applyBorder="1" applyAlignment="1">
      <alignment horizontal="left" vertical="center" indent="3"/>
    </xf>
    <xf numFmtId="0" fontId="7" fillId="5" borderId="21" xfId="0" applyFont="1" applyFill="1" applyBorder="1" applyAlignment="1">
      <alignment horizontal="left" vertical="center" indent="1"/>
    </xf>
    <xf numFmtId="0" fontId="0" fillId="0" borderId="57" xfId="0" applyBorder="1" applyAlignment="1">
      <alignment horizontal="left" vertical="center" indent="3"/>
    </xf>
    <xf numFmtId="0" fontId="0" fillId="0" borderId="34" xfId="0" applyBorder="1" applyAlignment="1">
      <alignment horizontal="left" vertical="center" indent="3"/>
    </xf>
    <xf numFmtId="0" fontId="4" fillId="7" borderId="4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2"/>
    </xf>
    <xf numFmtId="0" fontId="0" fillId="0" borderId="33" xfId="0" applyBorder="1" applyAlignment="1">
      <alignment horizontal="left" vertical="center" indent="2"/>
    </xf>
    <xf numFmtId="0" fontId="6" fillId="4" borderId="1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3" fillId="7" borderId="0" xfId="0" applyFont="1" applyFill="1" applyAlignment="1">
      <alignment horizontal="center" vertical="center"/>
    </xf>
    <xf numFmtId="0" fontId="6" fillId="4" borderId="66" xfId="0" applyFont="1" applyFill="1" applyBorder="1" applyAlignment="1">
      <alignment horizontal="left" vertical="center" wrapText="1" indent="1"/>
    </xf>
    <xf numFmtId="0" fontId="6" fillId="4" borderId="72" xfId="0" applyFont="1" applyFill="1" applyBorder="1" applyAlignment="1">
      <alignment horizontal="left" vertical="center" wrapText="1" indent="1"/>
    </xf>
    <xf numFmtId="0" fontId="6" fillId="4" borderId="84" xfId="0" applyFont="1" applyFill="1" applyBorder="1" applyAlignment="1">
      <alignment horizontal="left" vertical="center" wrapText="1" indent="1"/>
    </xf>
    <xf numFmtId="0" fontId="6" fillId="4" borderId="82" xfId="0" applyFont="1" applyFill="1" applyBorder="1" applyAlignment="1">
      <alignment horizontal="left" vertical="center" wrapText="1" indent="1"/>
    </xf>
    <xf numFmtId="0" fontId="6" fillId="4" borderId="100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top" indent="1"/>
    </xf>
    <xf numFmtId="0" fontId="0" fillId="0" borderId="70" xfId="0" applyBorder="1" applyAlignment="1">
      <alignment horizontal="left" vertical="top" indent="1"/>
    </xf>
    <xf numFmtId="0" fontId="0" fillId="0" borderId="19" xfId="0" applyBorder="1" applyAlignment="1">
      <alignment horizontal="left" vertical="top" indent="1"/>
    </xf>
    <xf numFmtId="0" fontId="0" fillId="0" borderId="15" xfId="0" applyBorder="1" applyAlignment="1">
      <alignment horizontal="left" vertical="top" indent="1"/>
    </xf>
    <xf numFmtId="0" fontId="0" fillId="0" borderId="2" xfId="0" applyBorder="1" applyAlignment="1">
      <alignment horizontal="left" vertical="top" indent="1"/>
    </xf>
    <xf numFmtId="0" fontId="0" fillId="0" borderId="12" xfId="0" applyBorder="1" applyAlignment="1">
      <alignment horizontal="left" vertical="top" indent="1"/>
    </xf>
    <xf numFmtId="0" fontId="6" fillId="4" borderId="70" xfId="0" applyFont="1" applyFill="1" applyBorder="1" applyAlignment="1">
      <alignment horizontal="left" vertical="center" wrapText="1" indent="1"/>
    </xf>
    <xf numFmtId="0" fontId="6" fillId="4" borderId="85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top" wrapText="1" indent="1"/>
    </xf>
    <xf numFmtId="0" fontId="0" fillId="0" borderId="19" xfId="0" applyBorder="1" applyAlignment="1">
      <alignment horizontal="left" vertical="top" wrapText="1" indent="1"/>
    </xf>
    <xf numFmtId="0" fontId="0" fillId="0" borderId="70" xfId="0" applyBorder="1" applyAlignment="1">
      <alignment horizontal="left" vertical="top" wrapText="1" indent="1"/>
    </xf>
    <xf numFmtId="0" fontId="5" fillId="7" borderId="0" xfId="0" applyFont="1" applyFill="1" applyBorder="1" applyAlignment="1">
      <alignment horizontal="center" vertical="center"/>
    </xf>
    <xf numFmtId="0" fontId="5" fillId="7" borderId="7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 wrapText="1" indent="1"/>
    </xf>
    <xf numFmtId="0" fontId="6" fillId="4" borderId="68" xfId="0" applyFont="1" applyFill="1" applyBorder="1" applyAlignment="1">
      <alignment horizontal="left" vertical="center" wrapText="1" indent="1"/>
    </xf>
    <xf numFmtId="0" fontId="6" fillId="4" borderId="22" xfId="0" applyFont="1" applyFill="1" applyBorder="1" applyAlignment="1">
      <alignment horizontal="left" vertical="center" wrapText="1" indent="1"/>
    </xf>
    <xf numFmtId="0" fontId="14" fillId="4" borderId="23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49" fontId="14" fillId="4" borderId="26" xfId="22" applyFont="1" applyFill="1" applyBorder="1" applyAlignment="1">
      <alignment horizontal="center" vertical="center" wrapText="1"/>
      <protection/>
    </xf>
    <xf numFmtId="49" fontId="14" fillId="4" borderId="101" xfId="22" applyFont="1" applyFill="1" applyBorder="1" applyAlignment="1">
      <alignment horizontal="center" vertical="center" wrapText="1"/>
      <protection/>
    </xf>
    <xf numFmtId="0" fontId="5" fillId="7" borderId="0" xfId="0" applyFont="1" applyFill="1" applyAlignment="1">
      <alignment horizontal="center"/>
    </xf>
    <xf numFmtId="0" fontId="14" fillId="4" borderId="15" xfId="0" applyFont="1" applyFill="1" applyBorder="1" applyAlignment="1">
      <alignment horizontal="center"/>
    </xf>
    <xf numFmtId="49" fontId="0" fillId="7" borderId="71" xfId="25" applyFill="1" applyBorder="1" applyAlignment="1">
      <alignment horizontal="left" vertical="center" wrapText="1" indent="1"/>
      <protection/>
    </xf>
    <xf numFmtId="49" fontId="0" fillId="7" borderId="78" xfId="25" applyFill="1" applyBorder="1" applyAlignment="1">
      <alignment horizontal="left" vertical="center" wrapText="1" indent="1"/>
      <protection/>
    </xf>
    <xf numFmtId="49" fontId="0" fillId="7" borderId="76" xfId="25" applyFill="1" applyBorder="1" applyAlignment="1">
      <alignment horizontal="center" vertical="top" wrapText="1"/>
      <protection/>
    </xf>
    <xf numFmtId="49" fontId="0" fillId="7" borderId="77" xfId="25" applyFill="1" applyBorder="1" applyAlignment="1">
      <alignment horizontal="center" vertical="top" wrapText="1"/>
      <protection/>
    </xf>
    <xf numFmtId="49" fontId="6" fillId="7" borderId="80" xfId="25" applyFont="1" applyFill="1" applyBorder="1" applyAlignment="1">
      <alignment horizontal="left" vertical="top" wrapText="1"/>
      <protection/>
    </xf>
    <xf numFmtId="49" fontId="6" fillId="7" borderId="102" xfId="25" applyFont="1" applyFill="1" applyBorder="1" applyAlignment="1">
      <alignment horizontal="left" vertical="top" wrapText="1"/>
      <protection/>
    </xf>
    <xf numFmtId="49" fontId="0" fillId="7" borderId="71" xfId="25" applyFill="1" applyBorder="1" applyAlignment="1">
      <alignment horizontal="center" vertical="top" wrapText="1"/>
      <protection/>
    </xf>
    <xf numFmtId="49" fontId="0" fillId="7" borderId="78" xfId="25" applyFill="1" applyBorder="1" applyAlignment="1">
      <alignment horizontal="center" vertical="top" wrapText="1"/>
      <protection/>
    </xf>
    <xf numFmtId="0" fontId="5" fillId="7" borderId="0" xfId="0" applyFont="1" applyFill="1" applyAlignment="1">
      <alignment horizontal="center" vertical="center" wrapText="1"/>
    </xf>
    <xf numFmtId="49" fontId="14" fillId="7" borderId="80" xfId="22" applyFont="1" applyFill="1" applyBorder="1" applyAlignment="1">
      <alignment horizontal="left" vertical="center" wrapText="1"/>
      <protection/>
    </xf>
    <xf numFmtId="49" fontId="14" fillId="7" borderId="102" xfId="22" applyFont="1" applyFill="1" applyBorder="1" applyAlignment="1">
      <alignment horizontal="left" vertical="center" wrapText="1"/>
      <protection/>
    </xf>
    <xf numFmtId="49" fontId="14" fillId="4" borderId="80" xfId="22" applyFont="1" applyFill="1" applyBorder="1" applyAlignment="1">
      <alignment horizontal="center" vertical="center" wrapText="1"/>
      <protection/>
    </xf>
    <xf numFmtId="49" fontId="14" fillId="4" borderId="102" xfId="22" applyFont="1" applyFill="1" applyBorder="1" applyAlignment="1">
      <alignment horizontal="center" vertical="center" wrapText="1"/>
      <protection/>
    </xf>
    <xf numFmtId="49" fontId="14" fillId="4" borderId="71" xfId="22" applyFont="1" applyFill="1" applyBorder="1" applyAlignment="1">
      <alignment horizontal="center" vertical="center" wrapText="1"/>
      <protection/>
    </xf>
    <xf numFmtId="49" fontId="14" fillId="4" borderId="78" xfId="22" applyFont="1" applyFill="1" applyBorder="1" applyAlignment="1">
      <alignment horizontal="center" vertical="center" wrapText="1"/>
      <protection/>
    </xf>
    <xf numFmtId="49" fontId="14" fillId="7" borderId="71" xfId="22" applyFont="1" applyFill="1" applyBorder="1" applyAlignment="1">
      <alignment horizontal="center" vertical="center" wrapText="1"/>
      <protection/>
    </xf>
    <xf numFmtId="49" fontId="14" fillId="7" borderId="78" xfId="22" applyFont="1" applyFill="1" applyBorder="1" applyAlignment="1">
      <alignment horizontal="center" vertical="center" wrapText="1"/>
      <protection/>
    </xf>
    <xf numFmtId="49" fontId="0" fillId="7" borderId="76" xfId="25" applyFill="1" applyBorder="1" applyAlignment="1">
      <alignment horizontal="center" vertical="center" wrapText="1"/>
      <protection/>
    </xf>
    <xf numFmtId="49" fontId="0" fillId="7" borderId="77" xfId="25" applyFill="1" applyBorder="1" applyAlignment="1">
      <alignment horizontal="center" vertical="center" wrapText="1"/>
      <protection/>
    </xf>
    <xf numFmtId="49" fontId="0" fillId="7" borderId="71" xfId="25" applyFill="1" applyBorder="1" applyAlignment="1">
      <alignment horizontal="center" vertical="center" wrapText="1"/>
      <protection/>
    </xf>
    <xf numFmtId="49" fontId="0" fillId="7" borderId="78" xfId="25" applyFill="1" applyBorder="1" applyAlignment="1">
      <alignment horizontal="center" vertical="center" wrapText="1"/>
      <protection/>
    </xf>
    <xf numFmtId="49" fontId="0" fillId="7" borderId="76" xfId="25" applyFont="1" applyFill="1" applyBorder="1" applyAlignment="1">
      <alignment horizontal="center" vertical="top" wrapText="1"/>
      <protection/>
    </xf>
    <xf numFmtId="49" fontId="0" fillId="7" borderId="77" xfId="25" applyFont="1" applyFill="1" applyBorder="1" applyAlignment="1">
      <alignment horizontal="center" vertical="top" wrapText="1"/>
      <protection/>
    </xf>
    <xf numFmtId="49" fontId="0" fillId="7" borderId="80" xfId="25" applyFont="1" applyFill="1" applyBorder="1" applyAlignment="1">
      <alignment horizontal="left" vertical="center" wrapText="1"/>
      <protection/>
    </xf>
    <xf numFmtId="49" fontId="0" fillId="7" borderId="102" xfId="25" applyFont="1" applyFill="1" applyBorder="1" applyAlignment="1">
      <alignment horizontal="left" vertical="center" wrapText="1"/>
      <protection/>
    </xf>
    <xf numFmtId="49" fontId="6" fillId="7" borderId="80" xfId="25" applyFont="1" applyFill="1" applyBorder="1" applyAlignment="1">
      <alignment horizontal="left" vertical="center" wrapText="1"/>
      <protection/>
    </xf>
    <xf numFmtId="49" fontId="6" fillId="7" borderId="102" xfId="25" applyFont="1" applyFill="1" applyBorder="1" applyAlignment="1">
      <alignment horizontal="left" vertical="center" wrapText="1"/>
      <protection/>
    </xf>
    <xf numFmtId="49" fontId="6" fillId="3" borderId="76" xfId="25" applyFont="1" applyFill="1" applyBorder="1" applyAlignment="1">
      <alignment horizontal="left" vertical="center" wrapText="1" indent="1"/>
      <protection/>
    </xf>
    <xf numFmtId="49" fontId="6" fillId="3" borderId="77" xfId="25" applyFont="1" applyFill="1" applyBorder="1" applyAlignment="1">
      <alignment horizontal="left" vertical="center" wrapText="1" indent="1"/>
      <protection/>
    </xf>
    <xf numFmtId="49" fontId="0" fillId="7" borderId="71" xfId="25" applyFont="1" applyFill="1" applyBorder="1" applyAlignment="1">
      <alignment horizontal="left" vertical="center" wrapText="1" indent="1"/>
      <protection/>
    </xf>
    <xf numFmtId="49" fontId="0" fillId="7" borderId="78" xfId="25" applyFont="1" applyFill="1" applyBorder="1" applyAlignment="1">
      <alignment horizontal="left" vertical="center" wrapText="1" indent="1"/>
      <protection/>
    </xf>
    <xf numFmtId="49" fontId="0" fillId="7" borderId="76" xfId="25" applyFont="1" applyFill="1" applyBorder="1" applyAlignment="1">
      <alignment horizontal="left" vertical="center" wrapText="1" indent="1"/>
      <protection/>
    </xf>
    <xf numFmtId="49" fontId="0" fillId="7" borderId="77" xfId="25" applyFont="1" applyFill="1" applyBorder="1" applyAlignment="1">
      <alignment horizontal="left" vertical="center" wrapText="1" indent="1"/>
      <protection/>
    </xf>
    <xf numFmtId="49" fontId="0" fillId="7" borderId="71" xfId="25" applyFont="1" applyFill="1" applyBorder="1" applyAlignment="1">
      <alignment horizontal="center" vertical="center" wrapText="1"/>
      <protection/>
    </xf>
    <xf numFmtId="49" fontId="0" fillId="7" borderId="78" xfId="25" applyFont="1" applyFill="1" applyBorder="1" applyAlignment="1">
      <alignment horizontal="center" vertical="center" wrapText="1"/>
      <protection/>
    </xf>
    <xf numFmtId="49" fontId="6" fillId="3" borderId="75" xfId="25" applyFont="1" applyFill="1" applyBorder="1" applyAlignment="1">
      <alignment horizontal="left" vertical="center" wrapText="1" indent="1"/>
      <protection/>
    </xf>
    <xf numFmtId="49" fontId="0" fillId="7" borderId="28" xfId="25" applyFont="1" applyFill="1" applyBorder="1" applyAlignment="1">
      <alignment horizontal="left" vertical="center" wrapText="1" indent="1"/>
      <protection/>
    </xf>
    <xf numFmtId="49" fontId="6" fillId="7" borderId="69" xfId="25" applyFont="1" applyFill="1" applyBorder="1" applyAlignment="1">
      <alignment horizontal="left" vertical="top" wrapText="1"/>
      <protection/>
    </xf>
    <xf numFmtId="49" fontId="0" fillId="7" borderId="71" xfId="25" applyFont="1" applyFill="1" applyBorder="1" applyAlignment="1">
      <alignment horizontal="center" vertical="top" wrapText="1"/>
      <protection/>
    </xf>
    <xf numFmtId="49" fontId="0" fillId="7" borderId="28" xfId="25" applyFont="1" applyFill="1" applyBorder="1" applyAlignment="1">
      <alignment horizontal="center" vertical="top" wrapText="1"/>
      <protection/>
    </xf>
    <xf numFmtId="49" fontId="0" fillId="7" borderId="28" xfId="25" applyFont="1" applyFill="1" applyBorder="1" applyAlignment="1">
      <alignment horizontal="center" vertical="center" wrapText="1"/>
      <protection/>
    </xf>
    <xf numFmtId="49" fontId="6" fillId="7" borderId="69" xfId="25" applyFont="1" applyFill="1" applyBorder="1" applyAlignment="1">
      <alignment horizontal="left" vertical="center" wrapText="1"/>
      <protection/>
    </xf>
    <xf numFmtId="49" fontId="0" fillId="7" borderId="28" xfId="25" applyFill="1" applyBorder="1" applyAlignment="1">
      <alignment horizontal="center" vertical="center" wrapText="1"/>
      <protection/>
    </xf>
    <xf numFmtId="49" fontId="0" fillId="7" borderId="28" xfId="25" applyFill="1" applyBorder="1" applyAlignment="1">
      <alignment horizontal="center" vertical="top" wrapText="1"/>
      <protection/>
    </xf>
    <xf numFmtId="49" fontId="6" fillId="7" borderId="80" xfId="25" applyFont="1" applyFill="1" applyBorder="1" applyAlignment="1">
      <alignment vertical="center" wrapText="1"/>
      <protection/>
    </xf>
    <xf numFmtId="49" fontId="6" fillId="7" borderId="69" xfId="25" applyFont="1" applyFill="1" applyBorder="1" applyAlignment="1">
      <alignment vertical="center" wrapText="1"/>
      <protection/>
    </xf>
    <xf numFmtId="49" fontId="0" fillId="7" borderId="76" xfId="25" applyFont="1" applyFill="1" applyBorder="1" applyAlignment="1">
      <alignment horizontal="center" vertical="center" wrapText="1"/>
      <protection/>
    </xf>
    <xf numFmtId="49" fontId="0" fillId="7" borderId="75" xfId="25" applyFont="1" applyFill="1" applyBorder="1" applyAlignment="1">
      <alignment horizontal="center" vertical="center" wrapText="1"/>
      <protection/>
    </xf>
    <xf numFmtId="49" fontId="14" fillId="7" borderId="69" xfId="22" applyFont="1" applyFill="1" applyBorder="1" applyAlignment="1">
      <alignment horizontal="left" vertical="center" wrapText="1"/>
      <protection/>
    </xf>
    <xf numFmtId="49" fontId="14" fillId="7" borderId="28" xfId="22" applyFont="1" applyFill="1" applyBorder="1" applyAlignment="1">
      <alignment horizontal="center" vertical="center" wrapText="1"/>
      <protection/>
    </xf>
    <xf numFmtId="49" fontId="0" fillId="7" borderId="77" xfId="25" applyFont="1" applyFill="1" applyBorder="1" applyAlignment="1">
      <alignment horizontal="center" vertical="center" wrapText="1"/>
      <protection/>
    </xf>
    <xf numFmtId="49" fontId="14" fillId="4" borderId="76" xfId="22" applyFont="1" applyFill="1" applyBorder="1" applyAlignment="1">
      <alignment horizontal="center" vertical="center" wrapText="1"/>
      <protection/>
    </xf>
    <xf numFmtId="49" fontId="14" fillId="4" borderId="77" xfId="22" applyFont="1" applyFill="1" applyBorder="1" applyAlignment="1">
      <alignment horizontal="center" vertical="center" wrapText="1"/>
      <protection/>
    </xf>
    <xf numFmtId="0" fontId="14" fillId="4" borderId="1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49" fontId="0" fillId="10" borderId="71" xfId="25" applyFont="1" applyFill="1" applyBorder="1" applyAlignment="1">
      <alignment horizontal="left" vertical="center" wrapText="1" indent="1"/>
      <protection/>
    </xf>
    <xf numFmtId="49" fontId="0" fillId="10" borderId="78" xfId="25" applyFont="1" applyFill="1" applyBorder="1" applyAlignment="1">
      <alignment horizontal="left" vertical="center" wrapText="1" indent="1"/>
      <protection/>
    </xf>
    <xf numFmtId="49" fontId="6" fillId="3" borderId="86" xfId="25" applyFont="1" applyFill="1" applyBorder="1" applyAlignment="1">
      <alignment horizontal="left" vertical="center" wrapText="1" indent="1"/>
      <protection/>
    </xf>
    <xf numFmtId="49" fontId="6" fillId="3" borderId="103" xfId="25" applyFont="1" applyFill="1" applyBorder="1" applyAlignment="1">
      <alignment horizontal="left" vertical="center" wrapText="1" indent="1"/>
      <protection/>
    </xf>
    <xf numFmtId="49" fontId="6" fillId="7" borderId="71" xfId="25" applyFont="1" applyFill="1" applyBorder="1" applyAlignment="1">
      <alignment horizontal="center" vertical="top" wrapText="1"/>
      <protection/>
    </xf>
    <xf numFmtId="49" fontId="6" fillId="7" borderId="78" xfId="25" applyFont="1" applyFill="1" applyBorder="1" applyAlignment="1">
      <alignment horizontal="center" vertical="top" wrapText="1"/>
      <protection/>
    </xf>
    <xf numFmtId="49" fontId="6" fillId="5" borderId="76" xfId="25" applyFont="1" applyFill="1" applyBorder="1" applyAlignment="1">
      <alignment horizontal="left" vertical="center" wrapText="1" indent="1"/>
      <protection/>
    </xf>
    <xf numFmtId="49" fontId="6" fillId="5" borderId="77" xfId="25" applyFont="1" applyFill="1" applyBorder="1" applyAlignment="1">
      <alignment horizontal="left" vertical="center" wrapText="1" indent="1"/>
      <protection/>
    </xf>
    <xf numFmtId="0" fontId="6" fillId="7" borderId="80" xfId="0" applyFont="1" applyFill="1" applyBorder="1" applyAlignment="1">
      <alignment horizontal="left" vertical="top" wrapText="1"/>
    </xf>
    <xf numFmtId="0" fontId="6" fillId="7" borderId="102" xfId="0" applyFont="1" applyFill="1" applyBorder="1" applyAlignment="1">
      <alignment horizontal="left" vertical="top" wrapText="1"/>
    </xf>
    <xf numFmtId="0" fontId="0" fillId="7" borderId="71" xfId="0" applyFill="1" applyBorder="1" applyAlignment="1">
      <alignment horizontal="center" vertical="top" wrapText="1"/>
    </xf>
    <xf numFmtId="0" fontId="0" fillId="7" borderId="78" xfId="0" applyFill="1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49" fontId="0" fillId="7" borderId="0" xfId="25" applyFill="1" applyBorder="1" applyAlignment="1">
      <alignment horizontal="left" vertical="center" wrapText="1" indent="1"/>
      <protection/>
    </xf>
    <xf numFmtId="0" fontId="0" fillId="7" borderId="76" xfId="0" applyFill="1" applyBorder="1" applyAlignment="1">
      <alignment horizontal="center"/>
    </xf>
    <xf numFmtId="0" fontId="0" fillId="7" borderId="79" xfId="0" applyFill="1" applyBorder="1" applyAlignment="1">
      <alignment horizontal="center"/>
    </xf>
    <xf numFmtId="49" fontId="14" fillId="7" borderId="0" xfId="22" applyFont="1" applyFill="1" applyBorder="1" applyAlignment="1">
      <alignment horizontal="center" vertical="center" wrapText="1"/>
      <protection/>
    </xf>
    <xf numFmtId="49" fontId="0" fillId="7" borderId="79" xfId="25" applyFill="1" applyBorder="1" applyAlignment="1">
      <alignment horizontal="center" vertical="top" wrapText="1"/>
      <protection/>
    </xf>
    <xf numFmtId="49" fontId="6" fillId="3" borderId="79" xfId="25" applyFont="1" applyFill="1" applyBorder="1" applyAlignment="1">
      <alignment horizontal="left" vertical="center" wrapText="1" indent="1"/>
      <protection/>
    </xf>
    <xf numFmtId="49" fontId="14" fillId="4" borderId="15" xfId="22" applyFont="1" applyFill="1" applyBorder="1" applyAlignment="1">
      <alignment horizontal="center" vertical="center" wrapText="1"/>
      <protection/>
    </xf>
    <xf numFmtId="49" fontId="14" fillId="4" borderId="12" xfId="22" applyFont="1" applyFill="1" applyBorder="1" applyAlignment="1">
      <alignment horizontal="center" vertical="center" wrapText="1"/>
      <protection/>
    </xf>
    <xf numFmtId="49" fontId="14" fillId="4" borderId="16" xfId="22" applyFont="1" applyFill="1" applyBorder="1" applyAlignment="1">
      <alignment horizontal="center" vertical="center" wrapText="1"/>
      <protection/>
    </xf>
    <xf numFmtId="49" fontId="14" fillId="4" borderId="83" xfId="22" applyFont="1" applyFill="1" applyBorder="1" applyAlignment="1">
      <alignment horizontal="center" vertical="center" wrapText="1"/>
      <protection/>
    </xf>
    <xf numFmtId="49" fontId="6" fillId="7" borderId="81" xfId="25" applyFont="1" applyFill="1" applyBorder="1" applyAlignment="1">
      <alignment horizontal="left" vertical="top" wrapText="1"/>
      <protection/>
    </xf>
    <xf numFmtId="49" fontId="14" fillId="7" borderId="81" xfId="22" applyFont="1" applyFill="1" applyBorder="1" applyAlignment="1">
      <alignment horizontal="left" vertical="center" wrapText="1"/>
      <protection/>
    </xf>
    <xf numFmtId="49" fontId="14" fillId="4" borderId="81" xfId="22" applyFont="1" applyFill="1" applyBorder="1" applyAlignment="1">
      <alignment horizontal="center" vertical="center" wrapText="1"/>
      <protection/>
    </xf>
    <xf numFmtId="49" fontId="14" fillId="4" borderId="79" xfId="22" applyFont="1" applyFill="1" applyBorder="1" applyAlignment="1">
      <alignment horizontal="center" vertical="center" wrapText="1"/>
      <protection/>
    </xf>
    <xf numFmtId="49" fontId="14" fillId="4" borderId="0" xfId="22" applyFont="1" applyFill="1" applyBorder="1" applyAlignment="1">
      <alignment horizontal="center" vertical="center" wrapText="1"/>
      <protection/>
    </xf>
    <xf numFmtId="49" fontId="0" fillId="7" borderId="79" xfId="25" applyFill="1" applyBorder="1" applyAlignment="1">
      <alignment horizontal="center" vertical="center" wrapText="1"/>
      <protection/>
    </xf>
    <xf numFmtId="49" fontId="6" fillId="7" borderId="81" xfId="25" applyFont="1" applyFill="1" applyBorder="1" applyAlignment="1">
      <alignment horizontal="left" vertical="center" wrapText="1"/>
      <protection/>
    </xf>
    <xf numFmtId="49" fontId="6" fillId="7" borderId="71" xfId="25" applyFont="1" applyFill="1" applyBorder="1" applyAlignment="1">
      <alignment horizontal="center" vertical="center" wrapText="1"/>
      <protection/>
    </xf>
    <xf numFmtId="49" fontId="6" fillId="7" borderId="0" xfId="25" applyFont="1" applyFill="1" applyBorder="1" applyAlignment="1">
      <alignment horizontal="center" vertical="center" wrapText="1"/>
      <protection/>
    </xf>
    <xf numFmtId="0" fontId="14" fillId="4" borderId="16" xfId="0" applyFont="1" applyFill="1" applyBorder="1" applyAlignment="1">
      <alignment horizontal="center" vertical="center"/>
    </xf>
    <xf numFmtId="49" fontId="0" fillId="7" borderId="76" xfId="25" applyFill="1" applyBorder="1" applyAlignment="1">
      <alignment horizontal="left" vertical="center" wrapText="1" indent="1"/>
      <protection/>
    </xf>
    <xf numFmtId="49" fontId="0" fillId="7" borderId="79" xfId="25" applyFill="1" applyBorder="1" applyAlignment="1">
      <alignment horizontal="left" vertical="center" wrapText="1" indent="1"/>
      <protection/>
    </xf>
    <xf numFmtId="49" fontId="14" fillId="7" borderId="71" xfId="22" applyFont="1" applyFill="1" applyBorder="1" applyAlignment="1">
      <alignment horizontal="left" vertical="center" wrapText="1" indent="1"/>
      <protection/>
    </xf>
    <xf numFmtId="49" fontId="14" fillId="7" borderId="0" xfId="22" applyFont="1" applyFill="1" applyBorder="1" applyAlignment="1">
      <alignment horizontal="left" vertical="center" wrapText="1" indent="1"/>
      <protection/>
    </xf>
    <xf numFmtId="49" fontId="6" fillId="3" borderId="76" xfId="25" applyFont="1" applyFill="1" applyBorder="1" applyAlignment="1">
      <alignment horizontal="center" vertical="center" wrapText="1"/>
      <protection/>
    </xf>
    <xf numFmtId="49" fontId="6" fillId="3" borderId="79" xfId="25" applyFont="1" applyFill="1" applyBorder="1" applyAlignment="1">
      <alignment horizontal="center" vertical="center" wrapText="1"/>
      <protection/>
    </xf>
    <xf numFmtId="49" fontId="0" fillId="7" borderId="79" xfId="25" applyFont="1" applyFill="1" applyBorder="1" applyAlignment="1">
      <alignment horizontal="center" vertical="top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estHeader" xfId="22"/>
    <cellStyle name="testNumber" xfId="23"/>
    <cellStyle name="testPercent" xfId="24"/>
    <cellStyle name="testTex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workbookViewId="0" topLeftCell="A1">
      <selection activeCell="H41" sqref="H41"/>
    </sheetView>
  </sheetViews>
  <sheetFormatPr defaultColWidth="9.140625" defaultRowHeight="12.75"/>
  <cols>
    <col min="1" max="1" width="9.140625" style="482" customWidth="1"/>
    <col min="2" max="2" width="25.57421875" style="482" bestFit="1" customWidth="1"/>
    <col min="3" max="8" width="15.7109375" style="482" customWidth="1"/>
    <col min="9" max="16384" width="9.140625" style="482" customWidth="1"/>
  </cols>
  <sheetData>
    <row r="1" spans="2:8" ht="12.75">
      <c r="B1" s="646" t="s">
        <v>314</v>
      </c>
      <c r="C1" s="646"/>
      <c r="D1" s="646"/>
      <c r="E1" s="646"/>
      <c r="F1" s="646"/>
      <c r="G1" s="646"/>
      <c r="H1" s="646"/>
    </row>
    <row r="2" spans="2:8" ht="12.75">
      <c r="B2" s="646"/>
      <c r="C2" s="646"/>
      <c r="D2" s="646"/>
      <c r="E2" s="646"/>
      <c r="F2" s="646"/>
      <c r="G2" s="646"/>
      <c r="H2" s="646"/>
    </row>
    <row r="3" spans="2:8" ht="12.75">
      <c r="B3" s="648" t="s">
        <v>158</v>
      </c>
      <c r="C3" s="648"/>
      <c r="D3" s="648"/>
      <c r="E3" s="648"/>
      <c r="F3" s="648"/>
      <c r="G3" s="648"/>
      <c r="H3" s="648"/>
    </row>
    <row r="4" spans="2:8" ht="12.75">
      <c r="B4" s="648"/>
      <c r="C4" s="648"/>
      <c r="D4" s="648"/>
      <c r="E4" s="648"/>
      <c r="F4" s="648"/>
      <c r="G4" s="648"/>
      <c r="H4" s="648"/>
    </row>
    <row r="5" spans="2:8" ht="12.75">
      <c r="B5" s="483"/>
      <c r="C5" s="483"/>
      <c r="D5" s="483"/>
      <c r="E5" s="483"/>
      <c r="F5" s="483"/>
      <c r="G5" s="483"/>
      <c r="H5" s="483"/>
    </row>
    <row r="6" spans="2:8" ht="12.75">
      <c r="B6" s="641" t="s">
        <v>159</v>
      </c>
      <c r="C6" s="649" t="s">
        <v>160</v>
      </c>
      <c r="D6" s="650"/>
      <c r="E6" s="651"/>
      <c r="F6" s="652" t="s">
        <v>161</v>
      </c>
      <c r="G6" s="641"/>
      <c r="H6" s="649" t="s">
        <v>162</v>
      </c>
    </row>
    <row r="7" spans="2:8" ht="12.75">
      <c r="B7" s="641"/>
      <c r="C7" s="1" t="s">
        <v>3</v>
      </c>
      <c r="D7" s="2" t="s">
        <v>163</v>
      </c>
      <c r="E7" s="71" t="s">
        <v>164</v>
      </c>
      <c r="F7" s="4" t="s">
        <v>165</v>
      </c>
      <c r="G7" s="511" t="s">
        <v>166</v>
      </c>
      <c r="H7" s="649"/>
    </row>
    <row r="8" spans="2:8" ht="12.75">
      <c r="B8" s="5" t="s">
        <v>167</v>
      </c>
      <c r="C8" s="6">
        <v>1847</v>
      </c>
      <c r="D8" s="7">
        <v>1176</v>
      </c>
      <c r="E8" s="73">
        <v>46</v>
      </c>
      <c r="F8" s="9">
        <v>1552</v>
      </c>
      <c r="G8" s="81">
        <v>1517</v>
      </c>
      <c r="H8" s="6">
        <v>3069</v>
      </c>
    </row>
    <row r="9" spans="2:8" ht="12.75">
      <c r="B9" s="5" t="s">
        <v>168</v>
      </c>
      <c r="C9" s="6">
        <v>2707</v>
      </c>
      <c r="D9" s="43">
        <v>483</v>
      </c>
      <c r="E9" s="73"/>
      <c r="F9" s="9">
        <v>2201</v>
      </c>
      <c r="G9" s="81">
        <v>989</v>
      </c>
      <c r="H9" s="6">
        <v>3190</v>
      </c>
    </row>
    <row r="10" spans="2:8" ht="12.75">
      <c r="B10" s="5" t="s">
        <v>61</v>
      </c>
      <c r="C10" s="42">
        <v>66</v>
      </c>
      <c r="D10" s="43"/>
      <c r="E10" s="73"/>
      <c r="F10" s="44">
        <v>44</v>
      </c>
      <c r="G10" s="516">
        <v>22</v>
      </c>
      <c r="H10" s="42">
        <v>66</v>
      </c>
    </row>
    <row r="11" spans="2:8" ht="12.75">
      <c r="B11" s="5" t="s">
        <v>92</v>
      </c>
      <c r="C11" s="6">
        <v>1296</v>
      </c>
      <c r="D11" s="7">
        <v>1876</v>
      </c>
      <c r="E11" s="73">
        <v>91</v>
      </c>
      <c r="F11" s="9">
        <v>1225</v>
      </c>
      <c r="G11" s="81">
        <v>2038</v>
      </c>
      <c r="H11" s="6">
        <v>3263</v>
      </c>
    </row>
    <row r="12" spans="2:8" ht="12.75">
      <c r="B12" s="5" t="s">
        <v>169</v>
      </c>
      <c r="C12" s="42">
        <v>631</v>
      </c>
      <c r="D12" s="43">
        <v>362</v>
      </c>
      <c r="E12" s="73">
        <v>67</v>
      </c>
      <c r="F12" s="44">
        <v>526</v>
      </c>
      <c r="G12" s="516">
        <v>534</v>
      </c>
      <c r="H12" s="6">
        <v>1060</v>
      </c>
    </row>
    <row r="13" spans="2:8" ht="12.75">
      <c r="B13" s="5" t="s">
        <v>170</v>
      </c>
      <c r="C13" s="6">
        <v>1391</v>
      </c>
      <c r="D13" s="43">
        <v>426</v>
      </c>
      <c r="E13" s="73">
        <v>99</v>
      </c>
      <c r="F13" s="9">
        <v>1289</v>
      </c>
      <c r="G13" s="516">
        <v>627</v>
      </c>
      <c r="H13" s="6">
        <v>1916</v>
      </c>
    </row>
    <row r="14" spans="2:8" ht="12.75">
      <c r="B14" s="5" t="s">
        <v>171</v>
      </c>
      <c r="C14" s="42">
        <v>262</v>
      </c>
      <c r="D14" s="43">
        <v>323</v>
      </c>
      <c r="E14" s="73">
        <v>44</v>
      </c>
      <c r="F14" s="44">
        <v>235</v>
      </c>
      <c r="G14" s="516">
        <v>394</v>
      </c>
      <c r="H14" s="42">
        <v>629</v>
      </c>
    </row>
    <row r="15" spans="2:8" ht="12.75">
      <c r="B15" s="5" t="s">
        <v>137</v>
      </c>
      <c r="C15" s="42"/>
      <c r="D15" s="43">
        <v>714</v>
      </c>
      <c r="E15" s="73"/>
      <c r="F15" s="44">
        <v>431</v>
      </c>
      <c r="G15" s="516">
        <v>283</v>
      </c>
      <c r="H15" s="42">
        <v>714</v>
      </c>
    </row>
    <row r="16" spans="2:8" ht="12.75">
      <c r="B16" s="5" t="s">
        <v>139</v>
      </c>
      <c r="C16" s="6">
        <v>1025</v>
      </c>
      <c r="D16" s="43"/>
      <c r="E16" s="73"/>
      <c r="F16" s="44">
        <v>497</v>
      </c>
      <c r="G16" s="516">
        <v>528</v>
      </c>
      <c r="H16" s="6">
        <v>1025</v>
      </c>
    </row>
    <row r="17" spans="2:8" ht="12.75">
      <c r="B17" s="5" t="s">
        <v>172</v>
      </c>
      <c r="C17" s="42">
        <v>327</v>
      </c>
      <c r="D17" s="43"/>
      <c r="E17" s="73"/>
      <c r="F17" s="44">
        <v>62</v>
      </c>
      <c r="G17" s="516">
        <v>265</v>
      </c>
      <c r="H17" s="42">
        <v>327</v>
      </c>
    </row>
    <row r="18" spans="2:8" ht="12.75">
      <c r="B18" s="5" t="s">
        <v>144</v>
      </c>
      <c r="C18" s="42"/>
      <c r="D18" s="43">
        <v>82</v>
      </c>
      <c r="E18" s="73"/>
      <c r="F18" s="44">
        <v>2</v>
      </c>
      <c r="G18" s="516">
        <v>80</v>
      </c>
      <c r="H18" s="42">
        <v>82</v>
      </c>
    </row>
    <row r="19" spans="2:8" ht="12.75">
      <c r="B19" s="512" t="s">
        <v>173</v>
      </c>
      <c r="C19" s="514">
        <v>9552</v>
      </c>
      <c r="D19" s="82">
        <v>5442</v>
      </c>
      <c r="E19" s="515">
        <v>347</v>
      </c>
      <c r="F19" s="513">
        <v>8064</v>
      </c>
      <c r="G19" s="83">
        <v>7277</v>
      </c>
      <c r="H19" s="514">
        <v>15341</v>
      </c>
    </row>
    <row r="20" spans="2:8" ht="12.75">
      <c r="B20" s="484"/>
      <c r="C20" s="484"/>
      <c r="D20" s="484"/>
      <c r="E20" s="484"/>
      <c r="F20" s="484"/>
      <c r="G20" s="484"/>
      <c r="H20" s="484"/>
    </row>
    <row r="21" spans="2:8" ht="12.75">
      <c r="B21" s="647" t="s">
        <v>174</v>
      </c>
      <c r="C21" s="647"/>
      <c r="D21" s="647"/>
      <c r="E21" s="647"/>
      <c r="F21" s="647"/>
      <c r="G21" s="647"/>
      <c r="H21" s="647"/>
    </row>
    <row r="22" spans="2:8" ht="12.75">
      <c r="B22" s="647"/>
      <c r="C22" s="647"/>
      <c r="D22" s="647"/>
      <c r="E22" s="647"/>
      <c r="F22" s="647"/>
      <c r="G22" s="647"/>
      <c r="H22" s="647"/>
    </row>
    <row r="23" spans="2:8" ht="12.75">
      <c r="B23" s="484"/>
      <c r="C23" s="484"/>
      <c r="D23" s="484"/>
      <c r="E23" s="484"/>
      <c r="F23" s="484"/>
      <c r="G23" s="484"/>
      <c r="H23" s="484"/>
    </row>
    <row r="24" spans="2:8" ht="12.75">
      <c r="B24" s="641" t="s">
        <v>159</v>
      </c>
      <c r="C24" s="642" t="s">
        <v>3</v>
      </c>
      <c r="D24" s="643"/>
      <c r="E24" s="642" t="s">
        <v>163</v>
      </c>
      <c r="F24" s="643"/>
      <c r="G24" s="644" t="s">
        <v>164</v>
      </c>
      <c r="H24" s="645"/>
    </row>
    <row r="25" spans="2:8" ht="12.75">
      <c r="B25" s="641"/>
      <c r="C25" s="75" t="s">
        <v>165</v>
      </c>
      <c r="D25" s="76" t="s">
        <v>166</v>
      </c>
      <c r="E25" s="75" t="s">
        <v>165</v>
      </c>
      <c r="F25" s="76" t="s">
        <v>166</v>
      </c>
      <c r="G25" s="77" t="s">
        <v>165</v>
      </c>
      <c r="H25" s="222" t="s">
        <v>166</v>
      </c>
    </row>
    <row r="26" spans="2:8" ht="12.75">
      <c r="B26" s="5" t="s">
        <v>167</v>
      </c>
      <c r="C26" s="6">
        <v>1214</v>
      </c>
      <c r="D26" s="74">
        <v>633</v>
      </c>
      <c r="E26" s="6">
        <v>326</v>
      </c>
      <c r="F26" s="74">
        <v>850</v>
      </c>
      <c r="G26" s="9">
        <v>12</v>
      </c>
      <c r="H26" s="7">
        <v>34</v>
      </c>
    </row>
    <row r="27" spans="2:8" ht="12.75">
      <c r="B27" s="5" t="s">
        <v>168</v>
      </c>
      <c r="C27" s="6">
        <v>1993</v>
      </c>
      <c r="D27" s="74">
        <v>714</v>
      </c>
      <c r="E27" s="6">
        <v>208</v>
      </c>
      <c r="F27" s="74">
        <v>275</v>
      </c>
      <c r="G27" s="9"/>
      <c r="H27" s="7"/>
    </row>
    <row r="28" spans="2:8" ht="12.75">
      <c r="B28" s="5" t="s">
        <v>61</v>
      </c>
      <c r="C28" s="6">
        <v>44</v>
      </c>
      <c r="D28" s="74">
        <v>22</v>
      </c>
      <c r="E28" s="6"/>
      <c r="F28" s="74"/>
      <c r="G28" s="9"/>
      <c r="H28" s="7"/>
    </row>
    <row r="29" spans="2:8" ht="12.75">
      <c r="B29" s="5" t="s">
        <v>92</v>
      </c>
      <c r="C29" s="6">
        <v>902</v>
      </c>
      <c r="D29" s="74">
        <v>394</v>
      </c>
      <c r="E29" s="6">
        <v>297</v>
      </c>
      <c r="F29" s="74">
        <v>1579</v>
      </c>
      <c r="G29" s="9">
        <v>26</v>
      </c>
      <c r="H29" s="7">
        <v>65</v>
      </c>
    </row>
    <row r="30" spans="2:8" ht="12.75">
      <c r="B30" s="5" t="s">
        <v>169</v>
      </c>
      <c r="C30" s="6">
        <v>438</v>
      </c>
      <c r="D30" s="74">
        <v>193</v>
      </c>
      <c r="E30" s="6">
        <v>54</v>
      </c>
      <c r="F30" s="74">
        <v>308</v>
      </c>
      <c r="G30" s="9">
        <v>34</v>
      </c>
      <c r="H30" s="7">
        <v>33</v>
      </c>
    </row>
    <row r="31" spans="2:8" ht="12.75">
      <c r="B31" s="5" t="s">
        <v>170</v>
      </c>
      <c r="C31" s="6">
        <v>1010</v>
      </c>
      <c r="D31" s="74">
        <v>381</v>
      </c>
      <c r="E31" s="6">
        <v>201</v>
      </c>
      <c r="F31" s="74">
        <v>225</v>
      </c>
      <c r="G31" s="9">
        <v>78</v>
      </c>
      <c r="H31" s="7">
        <v>21</v>
      </c>
    </row>
    <row r="32" spans="2:8" ht="12.75">
      <c r="B32" s="5" t="s">
        <v>171</v>
      </c>
      <c r="C32" s="6">
        <v>144</v>
      </c>
      <c r="D32" s="74">
        <v>118</v>
      </c>
      <c r="E32" s="6">
        <v>73</v>
      </c>
      <c r="F32" s="74">
        <v>250</v>
      </c>
      <c r="G32" s="9">
        <v>18</v>
      </c>
      <c r="H32" s="7">
        <v>26</v>
      </c>
    </row>
    <row r="33" spans="2:8" ht="12.75">
      <c r="B33" s="5" t="s">
        <v>137</v>
      </c>
      <c r="C33" s="6"/>
      <c r="D33" s="74"/>
      <c r="E33" s="6">
        <v>431</v>
      </c>
      <c r="F33" s="74">
        <v>283</v>
      </c>
      <c r="G33" s="9"/>
      <c r="H33" s="7"/>
    </row>
    <row r="34" spans="2:8" ht="12.75">
      <c r="B34" s="5" t="s">
        <v>139</v>
      </c>
      <c r="C34" s="6">
        <v>497</v>
      </c>
      <c r="D34" s="74">
        <v>528</v>
      </c>
      <c r="E34" s="6"/>
      <c r="F34" s="74"/>
      <c r="G34" s="9"/>
      <c r="H34" s="7"/>
    </row>
    <row r="35" spans="2:8" ht="12.75">
      <c r="B35" s="5" t="s">
        <v>172</v>
      </c>
      <c r="C35" s="6">
        <v>62</v>
      </c>
      <c r="D35" s="74">
        <v>265</v>
      </c>
      <c r="E35" s="6"/>
      <c r="F35" s="74"/>
      <c r="G35" s="9"/>
      <c r="H35" s="7"/>
    </row>
    <row r="36" spans="2:8" ht="12.75">
      <c r="B36" s="5" t="s">
        <v>144</v>
      </c>
      <c r="C36" s="6"/>
      <c r="D36" s="74"/>
      <c r="E36" s="6">
        <v>2</v>
      </c>
      <c r="F36" s="74">
        <v>80</v>
      </c>
      <c r="G36" s="9"/>
      <c r="H36" s="7"/>
    </row>
    <row r="37" spans="2:8" ht="12.75">
      <c r="B37" s="512" t="s">
        <v>173</v>
      </c>
      <c r="C37" s="514">
        <v>6304</v>
      </c>
      <c r="D37" s="515">
        <v>3248</v>
      </c>
      <c r="E37" s="514">
        <v>1592</v>
      </c>
      <c r="F37" s="515">
        <v>3850</v>
      </c>
      <c r="G37" s="513">
        <v>168</v>
      </c>
      <c r="H37" s="82">
        <v>179</v>
      </c>
    </row>
    <row r="39" spans="2:5" ht="12.75">
      <c r="B39" s="517" t="s">
        <v>395</v>
      </c>
      <c r="C39" s="518" t="s">
        <v>3</v>
      </c>
      <c r="D39" s="519" t="s">
        <v>396</v>
      </c>
      <c r="E39" s="520" t="s">
        <v>397</v>
      </c>
    </row>
    <row r="40" spans="3:5" ht="12.75">
      <c r="C40" s="518"/>
      <c r="D40" s="519" t="s">
        <v>166</v>
      </c>
      <c r="E40" s="520" t="s">
        <v>398</v>
      </c>
    </row>
    <row r="41" spans="3:5" ht="12.75">
      <c r="C41" s="518" t="s">
        <v>307</v>
      </c>
      <c r="D41" s="519" t="s">
        <v>396</v>
      </c>
      <c r="E41" s="520" t="s">
        <v>399</v>
      </c>
    </row>
    <row r="42" spans="3:5" ht="12.75">
      <c r="C42" s="518"/>
      <c r="D42" s="519" t="s">
        <v>166</v>
      </c>
      <c r="E42" s="520" t="s">
        <v>400</v>
      </c>
    </row>
    <row r="43" spans="3:5" ht="12.75">
      <c r="C43" s="518" t="s">
        <v>137</v>
      </c>
      <c r="D43" s="519" t="s">
        <v>396</v>
      </c>
      <c r="E43" s="520" t="s">
        <v>401</v>
      </c>
    </row>
    <row r="44" spans="3:5" ht="12.75">
      <c r="C44" s="518"/>
      <c r="D44" s="519" t="s">
        <v>166</v>
      </c>
      <c r="E44" s="520" t="s">
        <v>402</v>
      </c>
    </row>
  </sheetData>
  <mergeCells count="11">
    <mergeCell ref="B1:H2"/>
    <mergeCell ref="B21:H22"/>
    <mergeCell ref="B3:H4"/>
    <mergeCell ref="B6:B7"/>
    <mergeCell ref="C6:E6"/>
    <mergeCell ref="F6:G6"/>
    <mergeCell ref="H6:H7"/>
    <mergeCell ref="B24:B25"/>
    <mergeCell ref="C24:D24"/>
    <mergeCell ref="E24:F24"/>
    <mergeCell ref="G24:H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9"/>
  <sheetViews>
    <sheetView workbookViewId="0" topLeftCell="A1">
      <selection activeCell="F48" sqref="F48"/>
    </sheetView>
  </sheetViews>
  <sheetFormatPr defaultColWidth="9.140625" defaultRowHeight="12.75"/>
  <cols>
    <col min="1" max="1" width="9.140625" style="446" customWidth="1"/>
    <col min="2" max="2" width="25.57421875" style="446" customWidth="1"/>
    <col min="3" max="3" width="14.8515625" style="446" customWidth="1"/>
    <col min="4" max="11" width="13.7109375" style="446" customWidth="1"/>
    <col min="12" max="12" width="9.57421875" style="446" bestFit="1" customWidth="1"/>
    <col min="13" max="16384" width="9.140625" style="446" customWidth="1"/>
  </cols>
  <sheetData>
    <row r="1" spans="2:12" ht="12.75" customHeight="1"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485"/>
    </row>
    <row r="2" spans="2:12" ht="12.75" customHeight="1"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485"/>
    </row>
    <row r="3" spans="2:12" ht="12.75" customHeight="1">
      <c r="B3" s="638" t="s">
        <v>175</v>
      </c>
      <c r="C3" s="638"/>
      <c r="D3" s="638"/>
      <c r="E3" s="638"/>
      <c r="F3" s="638"/>
      <c r="G3" s="638"/>
      <c r="H3" s="638"/>
      <c r="I3" s="638"/>
      <c r="J3" s="638"/>
      <c r="K3" s="638"/>
      <c r="L3" s="486"/>
    </row>
    <row r="4" spans="2:12" ht="12.75" customHeight="1"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486"/>
    </row>
    <row r="5" spans="2:12" ht="12.75"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7"/>
    </row>
    <row r="6" spans="2:12" ht="12.75">
      <c r="B6" s="639" t="s">
        <v>159</v>
      </c>
      <c r="C6" s="640" t="s">
        <v>176</v>
      </c>
      <c r="D6" s="634" t="s">
        <v>177</v>
      </c>
      <c r="E6" s="639" t="s">
        <v>178</v>
      </c>
      <c r="F6" s="639" t="s">
        <v>179</v>
      </c>
      <c r="G6" s="639" t="s">
        <v>180</v>
      </c>
      <c r="H6" s="639" t="s">
        <v>181</v>
      </c>
      <c r="I6" s="639" t="s">
        <v>182</v>
      </c>
      <c r="J6" s="635" t="s">
        <v>183</v>
      </c>
      <c r="K6" s="636" t="s">
        <v>5</v>
      </c>
      <c r="L6" s="488"/>
    </row>
    <row r="7" spans="2:12" ht="22.5" customHeight="1">
      <c r="B7" s="639"/>
      <c r="C7" s="640"/>
      <c r="D7" s="634"/>
      <c r="E7" s="639"/>
      <c r="F7" s="639"/>
      <c r="G7" s="639"/>
      <c r="H7" s="639"/>
      <c r="I7" s="639"/>
      <c r="J7" s="635"/>
      <c r="K7" s="636"/>
      <c r="L7" s="489"/>
    </row>
    <row r="8" spans="2:12" ht="12.75">
      <c r="B8" s="637" t="s">
        <v>167</v>
      </c>
      <c r="C8" s="5" t="s">
        <v>184</v>
      </c>
      <c r="D8" s="6">
        <v>691</v>
      </c>
      <c r="E8" s="7">
        <v>250</v>
      </c>
      <c r="F8" s="7">
        <v>26</v>
      </c>
      <c r="G8" s="7">
        <v>63</v>
      </c>
      <c r="H8" s="7">
        <v>3</v>
      </c>
      <c r="I8" s="7">
        <v>99</v>
      </c>
      <c r="J8" s="74">
        <v>106</v>
      </c>
      <c r="K8" s="9">
        <v>1238</v>
      </c>
      <c r="L8" s="489"/>
    </row>
    <row r="9" spans="2:12" ht="12.75">
      <c r="B9" s="637"/>
      <c r="C9" s="5" t="s">
        <v>185</v>
      </c>
      <c r="D9" s="6">
        <v>1211</v>
      </c>
      <c r="E9" s="7">
        <v>163</v>
      </c>
      <c r="F9" s="7">
        <v>33</v>
      </c>
      <c r="G9" s="7">
        <v>56</v>
      </c>
      <c r="H9" s="7">
        <v>1</v>
      </c>
      <c r="I9" s="7">
        <v>196</v>
      </c>
      <c r="J9" s="74">
        <v>171</v>
      </c>
      <c r="K9" s="9">
        <v>1831</v>
      </c>
      <c r="L9" s="489"/>
    </row>
    <row r="10" spans="2:12" ht="12.75">
      <c r="B10" s="637"/>
      <c r="C10" s="512" t="s">
        <v>5</v>
      </c>
      <c r="D10" s="514">
        <v>1902</v>
      </c>
      <c r="E10" s="82">
        <v>413</v>
      </c>
      <c r="F10" s="82">
        <v>59</v>
      </c>
      <c r="G10" s="82">
        <v>119</v>
      </c>
      <c r="H10" s="82">
        <v>4</v>
      </c>
      <c r="I10" s="82">
        <v>295</v>
      </c>
      <c r="J10" s="515">
        <v>277</v>
      </c>
      <c r="K10" s="513">
        <v>3069</v>
      </c>
      <c r="L10" s="489"/>
    </row>
    <row r="11" spans="2:12" ht="12.75">
      <c r="B11" s="637" t="s">
        <v>168</v>
      </c>
      <c r="C11" s="5" t="s">
        <v>184</v>
      </c>
      <c r="D11" s="6">
        <v>1150</v>
      </c>
      <c r="E11" s="7">
        <v>521</v>
      </c>
      <c r="F11" s="7">
        <v>59</v>
      </c>
      <c r="G11" s="7">
        <v>34</v>
      </c>
      <c r="H11" s="7">
        <v>7</v>
      </c>
      <c r="I11" s="7">
        <v>23</v>
      </c>
      <c r="J11" s="74">
        <v>165</v>
      </c>
      <c r="K11" s="9">
        <v>1959</v>
      </c>
      <c r="L11" s="489"/>
    </row>
    <row r="12" spans="2:12" ht="12.75">
      <c r="B12" s="637"/>
      <c r="C12" s="5" t="s">
        <v>185</v>
      </c>
      <c r="D12" s="6">
        <v>821</v>
      </c>
      <c r="E12" s="7">
        <v>198</v>
      </c>
      <c r="F12" s="7">
        <v>35</v>
      </c>
      <c r="G12" s="7">
        <v>14</v>
      </c>
      <c r="H12" s="7">
        <v>5</v>
      </c>
      <c r="I12" s="7">
        <v>27</v>
      </c>
      <c r="J12" s="74">
        <v>131</v>
      </c>
      <c r="K12" s="9">
        <v>1231</v>
      </c>
      <c r="L12" s="489"/>
    </row>
    <row r="13" spans="2:12" ht="12.75">
      <c r="B13" s="637"/>
      <c r="C13" s="512" t="s">
        <v>5</v>
      </c>
      <c r="D13" s="514">
        <v>1971</v>
      </c>
      <c r="E13" s="82">
        <v>719</v>
      </c>
      <c r="F13" s="82">
        <v>94</v>
      </c>
      <c r="G13" s="82">
        <v>48</v>
      </c>
      <c r="H13" s="82">
        <v>12</v>
      </c>
      <c r="I13" s="82">
        <v>50</v>
      </c>
      <c r="J13" s="515">
        <v>296</v>
      </c>
      <c r="K13" s="513">
        <v>3190</v>
      </c>
      <c r="L13" s="489"/>
    </row>
    <row r="14" spans="2:12" ht="12.75">
      <c r="B14" s="637" t="s">
        <v>61</v>
      </c>
      <c r="C14" s="5" t="s">
        <v>184</v>
      </c>
      <c r="D14" s="6">
        <v>12</v>
      </c>
      <c r="E14" s="7">
        <v>16</v>
      </c>
      <c r="F14" s="7">
        <v>0</v>
      </c>
      <c r="G14" s="7">
        <v>0</v>
      </c>
      <c r="H14" s="7">
        <v>1</v>
      </c>
      <c r="I14" s="7">
        <v>0</v>
      </c>
      <c r="J14" s="74">
        <v>3</v>
      </c>
      <c r="K14" s="9">
        <v>32</v>
      </c>
      <c r="L14" s="489"/>
    </row>
    <row r="15" spans="2:12" ht="12.75">
      <c r="B15" s="637"/>
      <c r="C15" s="5" t="s">
        <v>185</v>
      </c>
      <c r="D15" s="6">
        <v>19</v>
      </c>
      <c r="E15" s="7">
        <v>8</v>
      </c>
      <c r="F15" s="7">
        <v>1</v>
      </c>
      <c r="G15" s="7">
        <v>1</v>
      </c>
      <c r="H15" s="7">
        <v>0</v>
      </c>
      <c r="I15" s="7">
        <v>0</v>
      </c>
      <c r="J15" s="74">
        <v>5</v>
      </c>
      <c r="K15" s="9">
        <v>34</v>
      </c>
      <c r="L15" s="489"/>
    </row>
    <row r="16" spans="2:12" ht="12.75">
      <c r="B16" s="637"/>
      <c r="C16" s="512" t="s">
        <v>5</v>
      </c>
      <c r="D16" s="514">
        <v>31</v>
      </c>
      <c r="E16" s="82">
        <v>24</v>
      </c>
      <c r="F16" s="82">
        <v>1</v>
      </c>
      <c r="G16" s="82">
        <v>1</v>
      </c>
      <c r="H16" s="82">
        <v>1</v>
      </c>
      <c r="I16" s="82">
        <v>0</v>
      </c>
      <c r="J16" s="515">
        <v>8</v>
      </c>
      <c r="K16" s="513">
        <v>66</v>
      </c>
      <c r="L16" s="489"/>
    </row>
    <row r="17" spans="2:12" ht="12.75">
      <c r="B17" s="637" t="s">
        <v>92</v>
      </c>
      <c r="C17" s="5" t="s">
        <v>184</v>
      </c>
      <c r="D17" s="6">
        <v>1680</v>
      </c>
      <c r="E17" s="7">
        <v>459</v>
      </c>
      <c r="F17" s="7">
        <v>55</v>
      </c>
      <c r="G17" s="7">
        <v>22</v>
      </c>
      <c r="H17" s="7">
        <v>3</v>
      </c>
      <c r="I17" s="7">
        <v>16</v>
      </c>
      <c r="J17" s="74">
        <v>221</v>
      </c>
      <c r="K17" s="9">
        <v>2456</v>
      </c>
      <c r="L17" s="489"/>
    </row>
    <row r="18" spans="2:12" ht="12.75">
      <c r="B18" s="637"/>
      <c r="C18" s="5" t="s">
        <v>185</v>
      </c>
      <c r="D18" s="6">
        <v>578</v>
      </c>
      <c r="E18" s="7">
        <v>102</v>
      </c>
      <c r="F18" s="7">
        <v>19</v>
      </c>
      <c r="G18" s="7">
        <v>5</v>
      </c>
      <c r="H18" s="7">
        <v>2</v>
      </c>
      <c r="I18" s="7">
        <v>11</v>
      </c>
      <c r="J18" s="74">
        <v>90</v>
      </c>
      <c r="K18" s="9">
        <v>807</v>
      </c>
      <c r="L18" s="489"/>
    </row>
    <row r="19" spans="2:12" ht="12.75">
      <c r="B19" s="637"/>
      <c r="C19" s="512" t="s">
        <v>5</v>
      </c>
      <c r="D19" s="514">
        <v>2258</v>
      </c>
      <c r="E19" s="82">
        <v>561</v>
      </c>
      <c r="F19" s="82">
        <v>74</v>
      </c>
      <c r="G19" s="82">
        <v>27</v>
      </c>
      <c r="H19" s="82">
        <v>5</v>
      </c>
      <c r="I19" s="82">
        <v>27</v>
      </c>
      <c r="J19" s="515">
        <v>311</v>
      </c>
      <c r="K19" s="513">
        <v>3263</v>
      </c>
      <c r="L19" s="489"/>
    </row>
    <row r="20" spans="2:12" ht="12.75">
      <c r="B20" s="637" t="s">
        <v>169</v>
      </c>
      <c r="C20" s="5" t="s">
        <v>184</v>
      </c>
      <c r="D20" s="6">
        <v>84</v>
      </c>
      <c r="E20" s="7">
        <v>14</v>
      </c>
      <c r="F20" s="7">
        <v>2</v>
      </c>
      <c r="G20" s="7">
        <v>10</v>
      </c>
      <c r="H20" s="7">
        <v>0</v>
      </c>
      <c r="I20" s="7">
        <v>70</v>
      </c>
      <c r="J20" s="74">
        <v>12</v>
      </c>
      <c r="K20" s="9">
        <v>192</v>
      </c>
      <c r="L20" s="489"/>
    </row>
    <row r="21" spans="2:12" ht="12.75">
      <c r="B21" s="637"/>
      <c r="C21" s="5" t="s">
        <v>185</v>
      </c>
      <c r="D21" s="6">
        <v>473</v>
      </c>
      <c r="E21" s="7">
        <v>46</v>
      </c>
      <c r="F21" s="7">
        <v>11</v>
      </c>
      <c r="G21" s="7">
        <v>31</v>
      </c>
      <c r="H21" s="7">
        <v>1</v>
      </c>
      <c r="I21" s="7">
        <v>241</v>
      </c>
      <c r="J21" s="74">
        <v>65</v>
      </c>
      <c r="K21" s="9">
        <v>868</v>
      </c>
      <c r="L21" s="489"/>
    </row>
    <row r="22" spans="2:12" ht="12.75">
      <c r="B22" s="637"/>
      <c r="C22" s="512" t="s">
        <v>5</v>
      </c>
      <c r="D22" s="514">
        <v>557</v>
      </c>
      <c r="E22" s="82">
        <v>60</v>
      </c>
      <c r="F22" s="82">
        <v>13</v>
      </c>
      <c r="G22" s="82">
        <v>41</v>
      </c>
      <c r="H22" s="82">
        <v>1</v>
      </c>
      <c r="I22" s="82">
        <v>311</v>
      </c>
      <c r="J22" s="515">
        <v>77</v>
      </c>
      <c r="K22" s="513">
        <v>1060</v>
      </c>
      <c r="L22" s="489"/>
    </row>
    <row r="23" spans="2:12" ht="12.75">
      <c r="B23" s="637" t="s">
        <v>170</v>
      </c>
      <c r="C23" s="5" t="s">
        <v>184</v>
      </c>
      <c r="D23" s="6">
        <v>717</v>
      </c>
      <c r="E23" s="7">
        <v>279</v>
      </c>
      <c r="F23" s="7">
        <v>33</v>
      </c>
      <c r="G23" s="7">
        <v>42</v>
      </c>
      <c r="H23" s="7">
        <v>3</v>
      </c>
      <c r="I23" s="7">
        <v>53</v>
      </c>
      <c r="J23" s="74">
        <v>99</v>
      </c>
      <c r="K23" s="9">
        <v>1226</v>
      </c>
      <c r="L23" s="490"/>
    </row>
    <row r="24" spans="2:11" ht="12.75">
      <c r="B24" s="637" t="s">
        <v>170</v>
      </c>
      <c r="C24" s="5" t="s">
        <v>185</v>
      </c>
      <c r="D24" s="6">
        <v>462</v>
      </c>
      <c r="E24" s="7">
        <v>76</v>
      </c>
      <c r="F24" s="7">
        <v>10</v>
      </c>
      <c r="G24" s="7">
        <v>34</v>
      </c>
      <c r="H24" s="7">
        <v>0</v>
      </c>
      <c r="I24" s="7">
        <v>46</v>
      </c>
      <c r="J24" s="74">
        <v>62</v>
      </c>
      <c r="K24" s="9">
        <v>690</v>
      </c>
    </row>
    <row r="25" spans="2:11" ht="12.75">
      <c r="B25" s="637" t="s">
        <v>170</v>
      </c>
      <c r="C25" s="512" t="s">
        <v>5</v>
      </c>
      <c r="D25" s="514">
        <v>1179</v>
      </c>
      <c r="E25" s="82">
        <v>355</v>
      </c>
      <c r="F25" s="82">
        <v>43</v>
      </c>
      <c r="G25" s="82">
        <v>76</v>
      </c>
      <c r="H25" s="82">
        <v>3</v>
      </c>
      <c r="I25" s="82">
        <v>99</v>
      </c>
      <c r="J25" s="515">
        <v>161</v>
      </c>
      <c r="K25" s="513">
        <v>1916</v>
      </c>
    </row>
    <row r="26" spans="2:12" ht="12.75" customHeight="1">
      <c r="B26" s="637" t="s">
        <v>171</v>
      </c>
      <c r="C26" s="5" t="s">
        <v>184</v>
      </c>
      <c r="D26" s="6">
        <v>175</v>
      </c>
      <c r="E26" s="7">
        <v>115</v>
      </c>
      <c r="F26" s="7">
        <v>9</v>
      </c>
      <c r="G26" s="7">
        <v>2</v>
      </c>
      <c r="H26" s="7">
        <v>1</v>
      </c>
      <c r="I26" s="7">
        <v>10</v>
      </c>
      <c r="J26" s="74">
        <v>36</v>
      </c>
      <c r="K26" s="9">
        <v>348</v>
      </c>
      <c r="L26" s="486"/>
    </row>
    <row r="27" spans="2:12" ht="12.75" customHeight="1">
      <c r="B27" s="637" t="s">
        <v>171</v>
      </c>
      <c r="C27" s="5" t="s">
        <v>185</v>
      </c>
      <c r="D27" s="6">
        <v>169</v>
      </c>
      <c r="E27" s="7">
        <v>58</v>
      </c>
      <c r="F27" s="7">
        <v>4</v>
      </c>
      <c r="G27" s="7">
        <v>4</v>
      </c>
      <c r="H27" s="7">
        <v>0</v>
      </c>
      <c r="I27" s="7">
        <v>15</v>
      </c>
      <c r="J27" s="74">
        <v>31</v>
      </c>
      <c r="K27" s="9">
        <v>281</v>
      </c>
      <c r="L27" s="486"/>
    </row>
    <row r="28" spans="2:12" ht="12.75">
      <c r="B28" s="637" t="s">
        <v>171</v>
      </c>
      <c r="C28" s="512" t="s">
        <v>5</v>
      </c>
      <c r="D28" s="514">
        <v>344</v>
      </c>
      <c r="E28" s="82">
        <v>173</v>
      </c>
      <c r="F28" s="82">
        <v>13</v>
      </c>
      <c r="G28" s="82">
        <v>6</v>
      </c>
      <c r="H28" s="82">
        <v>1</v>
      </c>
      <c r="I28" s="82">
        <v>25</v>
      </c>
      <c r="J28" s="515">
        <v>67</v>
      </c>
      <c r="K28" s="513">
        <v>629</v>
      </c>
      <c r="L28" s="487"/>
    </row>
    <row r="29" spans="2:12" ht="12.75">
      <c r="B29" s="637" t="s">
        <v>137</v>
      </c>
      <c r="C29" s="5" t="s">
        <v>184</v>
      </c>
      <c r="D29" s="6">
        <v>250</v>
      </c>
      <c r="E29" s="7">
        <v>31</v>
      </c>
      <c r="F29" s="7">
        <v>10</v>
      </c>
      <c r="G29" s="7">
        <v>13</v>
      </c>
      <c r="H29" s="7">
        <v>1</v>
      </c>
      <c r="I29" s="7">
        <v>6</v>
      </c>
      <c r="J29" s="74">
        <v>15</v>
      </c>
      <c r="K29" s="9">
        <v>326</v>
      </c>
      <c r="L29" s="488"/>
    </row>
    <row r="30" spans="2:12" ht="12.75">
      <c r="B30" s="637" t="s">
        <v>137</v>
      </c>
      <c r="C30" s="5" t="s">
        <v>185</v>
      </c>
      <c r="D30" s="6">
        <v>322</v>
      </c>
      <c r="E30" s="7">
        <v>16</v>
      </c>
      <c r="F30" s="7">
        <v>13</v>
      </c>
      <c r="G30" s="7">
        <v>13</v>
      </c>
      <c r="H30" s="7">
        <v>1</v>
      </c>
      <c r="I30" s="7">
        <v>4</v>
      </c>
      <c r="J30" s="74">
        <v>19</v>
      </c>
      <c r="K30" s="9">
        <v>388</v>
      </c>
      <c r="L30" s="489"/>
    </row>
    <row r="31" spans="2:12" ht="12.75">
      <c r="B31" s="637" t="s">
        <v>137</v>
      </c>
      <c r="C31" s="512" t="s">
        <v>5</v>
      </c>
      <c r="D31" s="514">
        <v>572</v>
      </c>
      <c r="E31" s="82">
        <v>47</v>
      </c>
      <c r="F31" s="82">
        <v>23</v>
      </c>
      <c r="G31" s="82">
        <v>26</v>
      </c>
      <c r="H31" s="82">
        <v>2</v>
      </c>
      <c r="I31" s="82">
        <v>10</v>
      </c>
      <c r="J31" s="515">
        <v>34</v>
      </c>
      <c r="K31" s="513">
        <v>714</v>
      </c>
      <c r="L31" s="489"/>
    </row>
    <row r="32" spans="2:12" ht="12.75">
      <c r="B32" s="637" t="s">
        <v>139</v>
      </c>
      <c r="C32" s="5" t="s">
        <v>184</v>
      </c>
      <c r="D32" s="6">
        <v>189</v>
      </c>
      <c r="E32" s="7">
        <v>226</v>
      </c>
      <c r="F32" s="7">
        <v>18</v>
      </c>
      <c r="G32" s="7">
        <v>17</v>
      </c>
      <c r="H32" s="7">
        <v>2</v>
      </c>
      <c r="I32" s="7">
        <v>1</v>
      </c>
      <c r="J32" s="74">
        <v>98</v>
      </c>
      <c r="K32" s="9">
        <v>551</v>
      </c>
      <c r="L32" s="489"/>
    </row>
    <row r="33" spans="2:12" ht="12.75">
      <c r="B33" s="637" t="s">
        <v>139</v>
      </c>
      <c r="C33" s="5" t="s">
        <v>185</v>
      </c>
      <c r="D33" s="6">
        <v>232</v>
      </c>
      <c r="E33" s="7">
        <v>115</v>
      </c>
      <c r="F33" s="7">
        <v>10</v>
      </c>
      <c r="G33" s="7">
        <v>20</v>
      </c>
      <c r="H33" s="7">
        <v>1</v>
      </c>
      <c r="I33" s="7">
        <v>1</v>
      </c>
      <c r="J33" s="74">
        <v>95</v>
      </c>
      <c r="K33" s="9">
        <v>474</v>
      </c>
      <c r="L33" s="489"/>
    </row>
    <row r="34" spans="2:12" ht="12.75">
      <c r="B34" s="637" t="s">
        <v>139</v>
      </c>
      <c r="C34" s="512" t="s">
        <v>5</v>
      </c>
      <c r="D34" s="514">
        <v>421</v>
      </c>
      <c r="E34" s="82">
        <v>341</v>
      </c>
      <c r="F34" s="82">
        <v>28</v>
      </c>
      <c r="G34" s="82">
        <v>37</v>
      </c>
      <c r="H34" s="82">
        <v>3</v>
      </c>
      <c r="I34" s="82">
        <v>2</v>
      </c>
      <c r="J34" s="515">
        <v>193</v>
      </c>
      <c r="K34" s="513">
        <v>1025</v>
      </c>
      <c r="L34" s="489"/>
    </row>
    <row r="35" spans="2:12" ht="12.75">
      <c r="B35" s="637" t="s">
        <v>172</v>
      </c>
      <c r="C35" s="5" t="s">
        <v>184</v>
      </c>
      <c r="D35" s="6">
        <v>87</v>
      </c>
      <c r="E35" s="7">
        <v>17</v>
      </c>
      <c r="F35" s="7">
        <v>4</v>
      </c>
      <c r="G35" s="7">
        <v>5</v>
      </c>
      <c r="H35" s="7">
        <v>0</v>
      </c>
      <c r="I35" s="7">
        <v>8</v>
      </c>
      <c r="J35" s="74">
        <v>41</v>
      </c>
      <c r="K35" s="9">
        <v>162</v>
      </c>
      <c r="L35" s="489"/>
    </row>
    <row r="36" spans="2:12" ht="12.75">
      <c r="B36" s="637" t="s">
        <v>172</v>
      </c>
      <c r="C36" s="5" t="s">
        <v>185</v>
      </c>
      <c r="D36" s="6">
        <v>82</v>
      </c>
      <c r="E36" s="7">
        <v>10</v>
      </c>
      <c r="F36" s="7">
        <v>1</v>
      </c>
      <c r="G36" s="7">
        <v>5</v>
      </c>
      <c r="H36" s="7">
        <v>0</v>
      </c>
      <c r="I36" s="7">
        <v>5</v>
      </c>
      <c r="J36" s="74">
        <v>62</v>
      </c>
      <c r="K36" s="9">
        <v>165</v>
      </c>
      <c r="L36" s="489"/>
    </row>
    <row r="37" spans="2:12" ht="12.75">
      <c r="B37" s="637" t="s">
        <v>172</v>
      </c>
      <c r="C37" s="512" t="s">
        <v>5</v>
      </c>
      <c r="D37" s="514">
        <v>169</v>
      </c>
      <c r="E37" s="82">
        <v>27</v>
      </c>
      <c r="F37" s="82">
        <v>5</v>
      </c>
      <c r="G37" s="82">
        <v>10</v>
      </c>
      <c r="H37" s="82">
        <v>0</v>
      </c>
      <c r="I37" s="82">
        <v>13</v>
      </c>
      <c r="J37" s="515">
        <v>103</v>
      </c>
      <c r="K37" s="513">
        <v>327</v>
      </c>
      <c r="L37" s="489"/>
    </row>
    <row r="38" spans="2:12" ht="12.75">
      <c r="B38" s="637" t="s">
        <v>144</v>
      </c>
      <c r="C38" s="5" t="s">
        <v>184</v>
      </c>
      <c r="D38" s="6">
        <v>32</v>
      </c>
      <c r="E38" s="7">
        <v>12</v>
      </c>
      <c r="F38" s="7">
        <v>2</v>
      </c>
      <c r="G38" s="7">
        <v>0</v>
      </c>
      <c r="H38" s="7">
        <v>0</v>
      </c>
      <c r="I38" s="7">
        <v>1</v>
      </c>
      <c r="J38" s="74">
        <v>10</v>
      </c>
      <c r="K38" s="9">
        <v>57</v>
      </c>
      <c r="L38" s="489"/>
    </row>
    <row r="39" spans="2:12" ht="12.75">
      <c r="B39" s="637" t="s">
        <v>144</v>
      </c>
      <c r="C39" s="5" t="s">
        <v>185</v>
      </c>
      <c r="D39" s="6">
        <v>14</v>
      </c>
      <c r="E39" s="7">
        <v>8</v>
      </c>
      <c r="F39" s="7">
        <v>0</v>
      </c>
      <c r="G39" s="7">
        <v>1</v>
      </c>
      <c r="H39" s="7">
        <v>0</v>
      </c>
      <c r="I39" s="7">
        <v>0</v>
      </c>
      <c r="J39" s="74">
        <v>2</v>
      </c>
      <c r="K39" s="9">
        <v>25</v>
      </c>
      <c r="L39" s="489"/>
    </row>
    <row r="40" spans="2:12" ht="12.75">
      <c r="B40" s="637" t="s">
        <v>144</v>
      </c>
      <c r="C40" s="512" t="s">
        <v>5</v>
      </c>
      <c r="D40" s="514">
        <v>46</v>
      </c>
      <c r="E40" s="82">
        <v>20</v>
      </c>
      <c r="F40" s="82">
        <v>2</v>
      </c>
      <c r="G40" s="82">
        <v>1</v>
      </c>
      <c r="H40" s="82">
        <v>0</v>
      </c>
      <c r="I40" s="82">
        <v>1</v>
      </c>
      <c r="J40" s="515">
        <v>12</v>
      </c>
      <c r="K40" s="513">
        <v>82</v>
      </c>
      <c r="L40" s="489"/>
    </row>
    <row r="41" spans="2:12" ht="12.75">
      <c r="B41" s="629" t="s">
        <v>186</v>
      </c>
      <c r="C41" s="512" t="s">
        <v>187</v>
      </c>
      <c r="D41" s="514">
        <v>5067</v>
      </c>
      <c r="E41" s="82">
        <v>1940</v>
      </c>
      <c r="F41" s="82">
        <v>218</v>
      </c>
      <c r="G41" s="82">
        <v>208</v>
      </c>
      <c r="H41" s="82">
        <v>21</v>
      </c>
      <c r="I41" s="82">
        <v>287</v>
      </c>
      <c r="J41" s="515">
        <v>806</v>
      </c>
      <c r="K41" s="513">
        <v>8547</v>
      </c>
      <c r="L41" s="489"/>
    </row>
    <row r="42" spans="2:12" ht="12.75">
      <c r="B42" s="629" t="s">
        <v>186</v>
      </c>
      <c r="C42" s="512" t="s">
        <v>188</v>
      </c>
      <c r="D42" s="514">
        <v>4383</v>
      </c>
      <c r="E42" s="82">
        <v>800</v>
      </c>
      <c r="F42" s="82">
        <v>137</v>
      </c>
      <c r="G42" s="82">
        <v>184</v>
      </c>
      <c r="H42" s="82">
        <v>11</v>
      </c>
      <c r="I42" s="82">
        <v>546</v>
      </c>
      <c r="J42" s="515">
        <v>733</v>
      </c>
      <c r="K42" s="513">
        <v>6794</v>
      </c>
      <c r="L42" s="489"/>
    </row>
    <row r="43" spans="2:12" ht="12.75">
      <c r="B43" s="629" t="s">
        <v>186</v>
      </c>
      <c r="C43" s="512" t="s">
        <v>5</v>
      </c>
      <c r="D43" s="514">
        <v>9450</v>
      </c>
      <c r="E43" s="82">
        <v>2740</v>
      </c>
      <c r="F43" s="82">
        <v>355</v>
      </c>
      <c r="G43" s="82">
        <v>392</v>
      </c>
      <c r="H43" s="82">
        <v>32</v>
      </c>
      <c r="I43" s="82">
        <v>833</v>
      </c>
      <c r="J43" s="515">
        <v>1539</v>
      </c>
      <c r="K43" s="513">
        <v>15341</v>
      </c>
      <c r="L43" s="489"/>
    </row>
    <row r="44" spans="2:12" ht="12.75">
      <c r="B44" s="491"/>
      <c r="C44" s="492"/>
      <c r="D44" s="493"/>
      <c r="E44" s="493"/>
      <c r="F44" s="489"/>
      <c r="G44" s="493"/>
      <c r="H44" s="493"/>
      <c r="I44" s="489"/>
      <c r="J44" s="493"/>
      <c r="K44" s="493"/>
      <c r="L44" s="489"/>
    </row>
    <row r="45" spans="2:12" ht="12.75">
      <c r="B45" s="491"/>
      <c r="C45" s="492"/>
      <c r="D45" s="493"/>
      <c r="E45" s="493"/>
      <c r="F45" s="489"/>
      <c r="G45" s="493"/>
      <c r="H45" s="493"/>
      <c r="I45" s="489"/>
      <c r="J45" s="493"/>
      <c r="K45" s="493"/>
      <c r="L45" s="489"/>
    </row>
    <row r="46" spans="2:12" ht="12.75">
      <c r="B46" s="491"/>
      <c r="C46" s="492"/>
      <c r="D46" s="493"/>
      <c r="E46" s="493"/>
      <c r="F46" s="489"/>
      <c r="G46" s="493"/>
      <c r="H46" s="493"/>
      <c r="I46" s="489"/>
      <c r="J46" s="493"/>
      <c r="K46" s="493"/>
      <c r="L46" s="489"/>
    </row>
    <row r="47" spans="2:12" ht="12.75">
      <c r="B47" s="491"/>
      <c r="C47" s="492"/>
      <c r="D47" s="493"/>
      <c r="E47" s="493"/>
      <c r="F47" s="489"/>
      <c r="G47" s="493"/>
      <c r="H47" s="493"/>
      <c r="I47" s="489"/>
      <c r="J47" s="493"/>
      <c r="K47" s="493"/>
      <c r="L47" s="489"/>
    </row>
    <row r="48" spans="2:12" ht="12.75">
      <c r="B48" s="491"/>
      <c r="C48" s="492"/>
      <c r="D48" s="493"/>
      <c r="E48" s="493"/>
      <c r="F48" s="489"/>
      <c r="G48" s="493"/>
      <c r="H48" s="493"/>
      <c r="I48" s="489"/>
      <c r="J48" s="493"/>
      <c r="K48" s="493"/>
      <c r="L48" s="489"/>
    </row>
    <row r="49" spans="2:12" ht="12.75">
      <c r="B49" s="491"/>
      <c r="C49" s="492"/>
      <c r="D49" s="493"/>
      <c r="E49" s="493"/>
      <c r="F49" s="489"/>
      <c r="G49" s="493"/>
      <c r="H49" s="493"/>
      <c r="I49" s="489"/>
      <c r="J49" s="493"/>
      <c r="K49" s="493"/>
      <c r="L49" s="489"/>
    </row>
    <row r="50" spans="2:12" ht="12.75">
      <c r="B50" s="491"/>
      <c r="C50" s="492"/>
      <c r="D50" s="493"/>
      <c r="E50" s="493"/>
      <c r="F50" s="489"/>
      <c r="G50" s="493"/>
      <c r="H50" s="493"/>
      <c r="I50" s="489"/>
      <c r="J50" s="493"/>
      <c r="K50" s="493"/>
      <c r="L50" s="489"/>
    </row>
    <row r="51" spans="2:12" ht="12.75">
      <c r="B51" s="491"/>
      <c r="C51" s="492"/>
      <c r="D51" s="493"/>
      <c r="E51" s="493"/>
      <c r="F51" s="489"/>
      <c r="G51" s="493"/>
      <c r="H51" s="493"/>
      <c r="I51" s="489"/>
      <c r="J51" s="493"/>
      <c r="K51" s="493"/>
      <c r="L51" s="489"/>
    </row>
    <row r="52" spans="2:12" ht="12.75">
      <c r="B52" s="491"/>
      <c r="C52" s="492"/>
      <c r="D52" s="493"/>
      <c r="E52" s="493"/>
      <c r="F52" s="489"/>
      <c r="G52" s="493"/>
      <c r="H52" s="493"/>
      <c r="I52" s="489"/>
      <c r="J52" s="493"/>
      <c r="K52" s="493"/>
      <c r="L52" s="489"/>
    </row>
    <row r="53" spans="2:12" ht="12.75">
      <c r="B53" s="491"/>
      <c r="C53" s="492"/>
      <c r="D53" s="493"/>
      <c r="E53" s="493"/>
      <c r="F53" s="489"/>
      <c r="G53" s="493"/>
      <c r="H53" s="493"/>
      <c r="I53" s="489"/>
      <c r="J53" s="493"/>
      <c r="K53" s="493"/>
      <c r="L53" s="489"/>
    </row>
    <row r="54" spans="2:12" ht="12.75">
      <c r="B54" s="494"/>
      <c r="C54" s="492"/>
      <c r="D54" s="493"/>
      <c r="E54" s="493"/>
      <c r="F54" s="489"/>
      <c r="G54" s="493"/>
      <c r="H54" s="493"/>
      <c r="I54" s="489"/>
      <c r="J54" s="493"/>
      <c r="K54" s="493"/>
      <c r="L54" s="489"/>
    </row>
    <row r="55" spans="2:12" ht="12.75">
      <c r="B55" s="494"/>
      <c r="C55" s="492"/>
      <c r="D55" s="493"/>
      <c r="E55" s="493"/>
      <c r="F55" s="489"/>
      <c r="G55" s="493"/>
      <c r="H55" s="493"/>
      <c r="I55" s="489"/>
      <c r="J55" s="493"/>
      <c r="K55" s="493"/>
      <c r="L55" s="489"/>
    </row>
    <row r="56" spans="2:12" ht="12.75">
      <c r="B56" s="494"/>
      <c r="C56" s="492"/>
      <c r="D56" s="493"/>
      <c r="E56" s="493"/>
      <c r="F56" s="489"/>
      <c r="G56" s="493"/>
      <c r="H56" s="493"/>
      <c r="I56" s="489"/>
      <c r="J56" s="493"/>
      <c r="K56" s="493"/>
      <c r="L56" s="489"/>
    </row>
    <row r="57" spans="2:12" ht="12.75">
      <c r="B57" s="494"/>
      <c r="C57" s="492"/>
      <c r="D57" s="493"/>
      <c r="E57" s="493"/>
      <c r="F57" s="489"/>
      <c r="G57" s="493"/>
      <c r="H57" s="493"/>
      <c r="I57" s="489"/>
      <c r="J57" s="493"/>
      <c r="K57" s="493"/>
      <c r="L57" s="489"/>
    </row>
    <row r="58" spans="2:12" ht="12.75">
      <c r="B58" s="494"/>
      <c r="C58" s="492"/>
      <c r="D58" s="493"/>
      <c r="E58" s="493"/>
      <c r="F58" s="489"/>
      <c r="G58" s="493"/>
      <c r="H58" s="493"/>
      <c r="I58" s="489"/>
      <c r="J58" s="493"/>
      <c r="K58" s="493"/>
      <c r="L58" s="489"/>
    </row>
    <row r="59" spans="2:12" ht="12.75">
      <c r="B59" s="495"/>
      <c r="C59" s="496"/>
      <c r="D59" s="497"/>
      <c r="E59" s="497"/>
      <c r="F59" s="490"/>
      <c r="G59" s="497"/>
      <c r="H59" s="497"/>
      <c r="I59" s="490"/>
      <c r="J59" s="497"/>
      <c r="K59" s="497"/>
      <c r="L59" s="490"/>
    </row>
  </sheetData>
  <mergeCells count="24">
    <mergeCell ref="B1:K2"/>
    <mergeCell ref="B41:B43"/>
    <mergeCell ref="B29:B31"/>
    <mergeCell ref="B32:B34"/>
    <mergeCell ref="B35:B37"/>
    <mergeCell ref="B38:B40"/>
    <mergeCell ref="B17:B19"/>
    <mergeCell ref="B20:B22"/>
    <mergeCell ref="B23:B25"/>
    <mergeCell ref="B26:B28"/>
    <mergeCell ref="K6:K7"/>
    <mergeCell ref="B8:B10"/>
    <mergeCell ref="B14:B16"/>
    <mergeCell ref="B11:B13"/>
    <mergeCell ref="B3:K4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8"/>
  <sheetViews>
    <sheetView workbookViewId="0" topLeftCell="A1">
      <selection activeCell="E30" sqref="E30"/>
    </sheetView>
  </sheetViews>
  <sheetFormatPr defaultColWidth="9.140625" defaultRowHeight="12.75"/>
  <cols>
    <col min="1" max="1" width="42.421875" style="0" customWidth="1"/>
    <col min="2" max="2" width="44.421875" style="0" bestFit="1" customWidth="1"/>
    <col min="3" max="3" width="15.421875" style="96" bestFit="1" customWidth="1"/>
    <col min="4" max="4" width="14.8515625" style="97" customWidth="1"/>
    <col min="5" max="5" width="12.421875" style="97" customWidth="1"/>
    <col min="6" max="6" width="9.140625" style="97" customWidth="1"/>
    <col min="7" max="7" width="13.57421875" style="521" customWidth="1"/>
    <col min="10" max="10" width="14.8515625" style="80" customWidth="1"/>
  </cols>
  <sheetData>
    <row r="1" spans="1:7" ht="12.75">
      <c r="A1" s="607" t="s">
        <v>403</v>
      </c>
      <c r="B1" s="607"/>
      <c r="C1" s="607"/>
      <c r="D1" s="607"/>
      <c r="E1" s="607"/>
      <c r="F1" s="607"/>
      <c r="G1" s="607"/>
    </row>
    <row r="2" spans="1:7" ht="12.75">
      <c r="A2" s="607"/>
      <c r="B2" s="607"/>
      <c r="C2" s="607"/>
      <c r="D2" s="607"/>
      <c r="E2" s="607"/>
      <c r="F2" s="607"/>
      <c r="G2" s="607"/>
    </row>
    <row r="3" spans="1:7" ht="15.75">
      <c r="A3" s="628" t="s">
        <v>0</v>
      </c>
      <c r="B3" s="628"/>
      <c r="C3" s="628"/>
      <c r="D3" s="628"/>
      <c r="E3" s="628"/>
      <c r="F3" s="628"/>
      <c r="G3" s="628"/>
    </row>
    <row r="4" spans="2:10" ht="12.75">
      <c r="B4" s="527"/>
      <c r="C4" s="527"/>
      <c r="D4" s="527"/>
      <c r="E4" s="527"/>
      <c r="F4" s="527"/>
      <c r="G4" s="528"/>
      <c r="J4" s="529"/>
    </row>
    <row r="5" spans="1:10" ht="24.75" customHeight="1">
      <c r="A5" s="2" t="s">
        <v>1</v>
      </c>
      <c r="B5" s="2" t="s">
        <v>389</v>
      </c>
      <c r="C5" s="2" t="s">
        <v>330</v>
      </c>
      <c r="D5" s="2" t="s">
        <v>390</v>
      </c>
      <c r="E5" s="2" t="s">
        <v>391</v>
      </c>
      <c r="F5" s="2" t="s">
        <v>5</v>
      </c>
      <c r="G5" s="84" t="s">
        <v>392</v>
      </c>
      <c r="I5" s="78"/>
      <c r="J5" s="530"/>
    </row>
    <row r="6" spans="1:11" ht="18" customHeight="1">
      <c r="A6" s="531" t="s">
        <v>3</v>
      </c>
      <c r="B6" s="532"/>
      <c r="C6" s="533"/>
      <c r="D6" s="534"/>
      <c r="E6" s="534"/>
      <c r="F6" s="534"/>
      <c r="G6" s="535"/>
      <c r="I6" s="78"/>
      <c r="J6" s="536"/>
      <c r="K6" s="537"/>
    </row>
    <row r="7" spans="1:11" ht="12.75">
      <c r="A7" s="621" t="s">
        <v>7</v>
      </c>
      <c r="B7" s="85" t="s">
        <v>7</v>
      </c>
      <c r="C7" s="86" t="s">
        <v>193</v>
      </c>
      <c r="D7" s="7">
        <v>124</v>
      </c>
      <c r="E7" s="7"/>
      <c r="F7" s="7">
        <v>124</v>
      </c>
      <c r="G7" s="538">
        <f aca="true" t="shared" si="0" ref="G7:G32">F7/$F$33</f>
        <v>0.06677436725901992</v>
      </c>
      <c r="I7" s="79"/>
      <c r="K7" s="537"/>
    </row>
    <row r="8" spans="1:11" ht="12.75">
      <c r="A8" s="622"/>
      <c r="B8" s="87"/>
      <c r="C8" s="86" t="s">
        <v>404</v>
      </c>
      <c r="D8" s="7">
        <v>5</v>
      </c>
      <c r="E8" s="7"/>
      <c r="F8" s="7">
        <v>5</v>
      </c>
      <c r="G8" s="538">
        <f t="shared" si="0"/>
        <v>0.0026925148088314485</v>
      </c>
      <c r="I8" s="79"/>
      <c r="K8" s="537"/>
    </row>
    <row r="9" spans="1:11" ht="12.75">
      <c r="A9" s="623"/>
      <c r="B9" s="539" t="s">
        <v>319</v>
      </c>
      <c r="C9" s="540"/>
      <c r="D9" s="541">
        <f>SUM(D7:D8)</f>
        <v>129</v>
      </c>
      <c r="E9" s="541"/>
      <c r="F9" s="541">
        <f>SUM(F7:F8)</f>
        <v>129</v>
      </c>
      <c r="G9" s="542">
        <f t="shared" si="0"/>
        <v>0.06946688206785137</v>
      </c>
      <c r="I9" s="543"/>
      <c r="J9" s="544"/>
      <c r="K9" s="545"/>
    </row>
    <row r="10" spans="1:11" ht="12.75">
      <c r="A10" s="621" t="s">
        <v>12</v>
      </c>
      <c r="B10" s="85" t="s">
        <v>13</v>
      </c>
      <c r="C10" s="86" t="s">
        <v>199</v>
      </c>
      <c r="D10" s="7">
        <v>71</v>
      </c>
      <c r="E10" s="7"/>
      <c r="F10" s="7">
        <v>71</v>
      </c>
      <c r="G10" s="538">
        <f t="shared" si="0"/>
        <v>0.03823371028540657</v>
      </c>
      <c r="I10" s="79"/>
      <c r="K10" s="537"/>
    </row>
    <row r="11" spans="1:11" ht="12.75">
      <c r="A11" s="622"/>
      <c r="B11" s="87"/>
      <c r="C11" s="86" t="s">
        <v>405</v>
      </c>
      <c r="D11" s="7">
        <v>2</v>
      </c>
      <c r="E11" s="7"/>
      <c r="F11" s="7">
        <v>2</v>
      </c>
      <c r="G11" s="538">
        <f t="shared" si="0"/>
        <v>0.0010770059235325794</v>
      </c>
      <c r="I11" s="79"/>
      <c r="K11" s="537"/>
    </row>
    <row r="12" spans="1:11" ht="12.75">
      <c r="A12" s="622"/>
      <c r="B12" s="86" t="s">
        <v>406</v>
      </c>
      <c r="C12" s="86" t="s">
        <v>407</v>
      </c>
      <c r="D12" s="7">
        <v>15</v>
      </c>
      <c r="E12" s="7"/>
      <c r="F12" s="7">
        <v>15</v>
      </c>
      <c r="G12" s="538">
        <f t="shared" si="0"/>
        <v>0.008077544426494346</v>
      </c>
      <c r="I12" s="79"/>
      <c r="K12" s="537"/>
    </row>
    <row r="13" spans="1:11" ht="12.75">
      <c r="A13" s="622"/>
      <c r="B13" s="86" t="s">
        <v>13</v>
      </c>
      <c r="C13" s="86" t="s">
        <v>408</v>
      </c>
      <c r="D13" s="7">
        <v>1</v>
      </c>
      <c r="E13" s="7"/>
      <c r="F13" s="7">
        <v>1</v>
      </c>
      <c r="G13" s="538">
        <f t="shared" si="0"/>
        <v>0.0005385029617662897</v>
      </c>
      <c r="I13" s="79"/>
      <c r="K13" s="537"/>
    </row>
    <row r="14" spans="1:11" ht="12.75">
      <c r="A14" s="622"/>
      <c r="B14" s="86" t="s">
        <v>15</v>
      </c>
      <c r="C14" s="86" t="s">
        <v>409</v>
      </c>
      <c r="D14" s="7">
        <v>45</v>
      </c>
      <c r="E14" s="7">
        <v>1</v>
      </c>
      <c r="F14" s="7">
        <v>46</v>
      </c>
      <c r="G14" s="538">
        <f t="shared" si="0"/>
        <v>0.024771136241249325</v>
      </c>
      <c r="I14" s="79"/>
      <c r="K14" s="537"/>
    </row>
    <row r="15" spans="1:11" ht="12.75">
      <c r="A15" s="623"/>
      <c r="B15" s="546" t="s">
        <v>322</v>
      </c>
      <c r="C15" s="540"/>
      <c r="D15" s="541">
        <f>SUM(D10:D14)</f>
        <v>134</v>
      </c>
      <c r="E15" s="541">
        <f>SUM(E10:E14)</f>
        <v>1</v>
      </c>
      <c r="F15" s="541">
        <f>SUM(F10:F14)</f>
        <v>135</v>
      </c>
      <c r="G15" s="542">
        <f t="shared" si="0"/>
        <v>0.07269789983844911</v>
      </c>
      <c r="I15" s="543"/>
      <c r="J15" s="544"/>
      <c r="K15" s="545"/>
    </row>
    <row r="16" spans="1:11" ht="12.75">
      <c r="A16" s="632" t="s">
        <v>18</v>
      </c>
      <c r="B16" s="85" t="s">
        <v>18</v>
      </c>
      <c r="C16" s="86" t="s">
        <v>195</v>
      </c>
      <c r="D16" s="7">
        <v>95</v>
      </c>
      <c r="E16" s="7">
        <v>5</v>
      </c>
      <c r="F16" s="7">
        <v>100</v>
      </c>
      <c r="G16" s="538">
        <f t="shared" si="0"/>
        <v>0.053850296176628974</v>
      </c>
      <c r="I16" s="79"/>
      <c r="K16" s="537"/>
    </row>
    <row r="17" spans="1:11" ht="12.75">
      <c r="A17" s="633"/>
      <c r="B17" s="87"/>
      <c r="C17" s="86" t="s">
        <v>410</v>
      </c>
      <c r="D17" s="7">
        <v>3</v>
      </c>
      <c r="E17" s="7"/>
      <c r="F17" s="7">
        <v>3</v>
      </c>
      <c r="G17" s="538">
        <f t="shared" si="0"/>
        <v>0.0016155088852988692</v>
      </c>
      <c r="I17" s="79"/>
      <c r="K17" s="537"/>
    </row>
    <row r="18" spans="1:11" ht="12.75">
      <c r="A18" s="88"/>
      <c r="B18" s="539" t="s">
        <v>324</v>
      </c>
      <c r="C18" s="540"/>
      <c r="D18" s="541">
        <f>SUM(D16:D17)</f>
        <v>98</v>
      </c>
      <c r="E18" s="541">
        <f>SUM(E16:E17)</f>
        <v>5</v>
      </c>
      <c r="F18" s="541">
        <f>SUM(F16:F17)</f>
        <v>103</v>
      </c>
      <c r="G18" s="542">
        <f t="shared" si="0"/>
        <v>0.05546580506192784</v>
      </c>
      <c r="I18" s="543"/>
      <c r="J18" s="544"/>
      <c r="K18" s="545"/>
    </row>
    <row r="19" spans="1:11" ht="12.75">
      <c r="A19" s="621" t="s">
        <v>21</v>
      </c>
      <c r="B19" s="85" t="s">
        <v>21</v>
      </c>
      <c r="C19" s="86" t="s">
        <v>198</v>
      </c>
      <c r="D19" s="7">
        <v>86</v>
      </c>
      <c r="E19" s="7">
        <v>1</v>
      </c>
      <c r="F19" s="7">
        <v>87</v>
      </c>
      <c r="G19" s="538">
        <f t="shared" si="0"/>
        <v>0.046849757673667204</v>
      </c>
      <c r="I19" s="79"/>
      <c r="K19" s="537"/>
    </row>
    <row r="20" spans="1:11" ht="12.75">
      <c r="A20" s="622"/>
      <c r="B20" s="87"/>
      <c r="C20" s="86" t="s">
        <v>411</v>
      </c>
      <c r="D20" s="7">
        <v>1</v>
      </c>
      <c r="E20" s="7"/>
      <c r="F20" s="7">
        <v>1</v>
      </c>
      <c r="G20" s="538">
        <f t="shared" si="0"/>
        <v>0.0005385029617662897</v>
      </c>
      <c r="I20" s="79"/>
      <c r="K20" s="537"/>
    </row>
    <row r="21" spans="1:11" ht="12.75">
      <c r="A21" s="623"/>
      <c r="B21" s="547" t="s">
        <v>326</v>
      </c>
      <c r="C21" s="540"/>
      <c r="D21" s="541">
        <f>SUM(D19:D20)</f>
        <v>87</v>
      </c>
      <c r="E21" s="541">
        <f>SUM(E19:E20)</f>
        <v>1</v>
      </c>
      <c r="F21" s="541">
        <f>SUM(F19:F20)</f>
        <v>88</v>
      </c>
      <c r="G21" s="542">
        <f t="shared" si="0"/>
        <v>0.04738826063543349</v>
      </c>
      <c r="I21" s="543"/>
      <c r="J21" s="544"/>
      <c r="K21" s="545"/>
    </row>
    <row r="22" spans="1:11" ht="12.75">
      <c r="A22" s="621" t="s">
        <v>22</v>
      </c>
      <c r="B22" s="86" t="s">
        <v>22</v>
      </c>
      <c r="C22" s="86" t="s">
        <v>197</v>
      </c>
      <c r="D22" s="7">
        <v>83</v>
      </c>
      <c r="E22" s="7">
        <v>2</v>
      </c>
      <c r="F22" s="7">
        <v>85</v>
      </c>
      <c r="G22" s="538">
        <f t="shared" si="0"/>
        <v>0.04577275175013463</v>
      </c>
      <c r="I22" s="79"/>
      <c r="K22" s="537"/>
    </row>
    <row r="23" spans="1:11" ht="12.75">
      <c r="A23" s="623"/>
      <c r="B23" s="540" t="s">
        <v>327</v>
      </c>
      <c r="C23" s="540"/>
      <c r="D23" s="541">
        <f>SUM(D22)</f>
        <v>83</v>
      </c>
      <c r="E23" s="541">
        <f>SUM(E22)</f>
        <v>2</v>
      </c>
      <c r="F23" s="541">
        <f>SUM(F22)</f>
        <v>85</v>
      </c>
      <c r="G23" s="542">
        <f t="shared" si="0"/>
        <v>0.04577275175013463</v>
      </c>
      <c r="I23" s="543"/>
      <c r="J23" s="544"/>
      <c r="K23" s="545"/>
    </row>
    <row r="24" spans="1:13" ht="12.75">
      <c r="A24" s="621" t="s">
        <v>24</v>
      </c>
      <c r="B24" s="86" t="s">
        <v>24</v>
      </c>
      <c r="C24" s="86" t="s">
        <v>204</v>
      </c>
      <c r="D24" s="7">
        <v>20</v>
      </c>
      <c r="E24" s="7"/>
      <c r="F24" s="7">
        <v>20</v>
      </c>
      <c r="G24" s="538">
        <f t="shared" si="0"/>
        <v>0.010770059235325794</v>
      </c>
      <c r="I24" s="79"/>
      <c r="K24" s="78"/>
      <c r="L24" s="78"/>
      <c r="M24" s="78"/>
    </row>
    <row r="25" spans="1:14" ht="12.75">
      <c r="A25" s="622"/>
      <c r="B25" s="540" t="s">
        <v>328</v>
      </c>
      <c r="C25" s="540"/>
      <c r="D25" s="541">
        <f>SUM(D24)</f>
        <v>20</v>
      </c>
      <c r="E25" s="541"/>
      <c r="F25" s="541">
        <f>SUM(F24)</f>
        <v>20</v>
      </c>
      <c r="G25" s="542">
        <f t="shared" si="0"/>
        <v>0.010770059235325794</v>
      </c>
      <c r="I25" s="543"/>
      <c r="J25" s="544"/>
      <c r="K25" s="544"/>
      <c r="L25" s="78"/>
      <c r="M25" s="78"/>
      <c r="N25" s="537"/>
    </row>
    <row r="26" spans="1:14" ht="12.75">
      <c r="A26" s="85" t="s">
        <v>25</v>
      </c>
      <c r="B26" s="86" t="s">
        <v>412</v>
      </c>
      <c r="C26" s="86" t="s">
        <v>413</v>
      </c>
      <c r="D26" s="7">
        <v>19</v>
      </c>
      <c r="E26" s="7">
        <v>1</v>
      </c>
      <c r="F26" s="7">
        <v>20</v>
      </c>
      <c r="G26" s="538">
        <f t="shared" si="0"/>
        <v>0.010770059235325794</v>
      </c>
      <c r="I26" s="79"/>
      <c r="K26" s="80"/>
      <c r="L26" s="78"/>
      <c r="M26" s="78"/>
      <c r="N26" s="548"/>
    </row>
    <row r="27" spans="1:14" ht="12.75">
      <c r="A27" s="89"/>
      <c r="B27" s="86" t="s">
        <v>26</v>
      </c>
      <c r="C27" s="86" t="s">
        <v>414</v>
      </c>
      <c r="D27" s="7">
        <v>4</v>
      </c>
      <c r="E27" s="7"/>
      <c r="F27" s="7">
        <v>4</v>
      </c>
      <c r="G27" s="538">
        <f t="shared" si="0"/>
        <v>0.002154011847065159</v>
      </c>
      <c r="I27" s="79"/>
      <c r="K27" s="80"/>
      <c r="L27" s="78"/>
      <c r="M27" s="78"/>
      <c r="N27" s="548"/>
    </row>
    <row r="28" spans="1:14" ht="12.75">
      <c r="A28" s="89"/>
      <c r="B28" s="523" t="s">
        <v>415</v>
      </c>
      <c r="C28" s="86" t="s">
        <v>416</v>
      </c>
      <c r="D28" s="7">
        <v>118</v>
      </c>
      <c r="E28" s="7"/>
      <c r="F28" s="7">
        <v>118</v>
      </c>
      <c r="G28" s="538">
        <f t="shared" si="0"/>
        <v>0.06354334948842219</v>
      </c>
      <c r="I28" s="79"/>
      <c r="K28" s="80"/>
      <c r="L28" s="78"/>
      <c r="M28" s="78"/>
      <c r="N28" s="548"/>
    </row>
    <row r="29" spans="1:14" ht="12.75">
      <c r="A29" s="89"/>
      <c r="B29" s="85" t="s">
        <v>417</v>
      </c>
      <c r="C29" s="86" t="s">
        <v>418</v>
      </c>
      <c r="D29" s="7">
        <v>20</v>
      </c>
      <c r="E29" s="7"/>
      <c r="F29" s="7">
        <v>20</v>
      </c>
      <c r="G29" s="538">
        <f t="shared" si="0"/>
        <v>0.010770059235325794</v>
      </c>
      <c r="I29" s="79"/>
      <c r="K29" s="80"/>
      <c r="L29" s="78"/>
      <c r="M29" s="78"/>
      <c r="N29" s="548"/>
    </row>
    <row r="30" spans="1:14" ht="12.75">
      <c r="A30" s="89"/>
      <c r="B30" s="88"/>
      <c r="C30" s="86" t="s">
        <v>419</v>
      </c>
      <c r="D30" s="7">
        <v>4</v>
      </c>
      <c r="E30" s="7"/>
      <c r="F30" s="7">
        <v>4</v>
      </c>
      <c r="G30" s="538">
        <f t="shared" si="0"/>
        <v>0.002154011847065159</v>
      </c>
      <c r="I30" s="79"/>
      <c r="K30" s="80"/>
      <c r="L30" s="78"/>
      <c r="M30" s="78"/>
      <c r="N30" s="548"/>
    </row>
    <row r="31" spans="1:14" ht="12.75">
      <c r="A31" s="89"/>
      <c r="B31" s="87"/>
      <c r="C31" s="86" t="s">
        <v>420</v>
      </c>
      <c r="D31" s="7">
        <v>1131</v>
      </c>
      <c r="E31" s="7"/>
      <c r="F31" s="7">
        <v>1131</v>
      </c>
      <c r="G31" s="538">
        <f t="shared" si="0"/>
        <v>0.6090468497576736</v>
      </c>
      <c r="I31" s="79"/>
      <c r="K31" s="80"/>
      <c r="L31" s="78"/>
      <c r="M31" s="78"/>
      <c r="N31" s="548"/>
    </row>
    <row r="32" spans="1:14" ht="12.75">
      <c r="A32" s="87"/>
      <c r="B32" s="540" t="s">
        <v>329</v>
      </c>
      <c r="C32" s="540"/>
      <c r="D32" s="541">
        <f>SUM(D26:D31)</f>
        <v>1296</v>
      </c>
      <c r="E32" s="541">
        <f>SUM(E26:E31)</f>
        <v>1</v>
      </c>
      <c r="F32" s="541">
        <f>SUM(F26:F31)</f>
        <v>1297</v>
      </c>
      <c r="G32" s="542">
        <f t="shared" si="0"/>
        <v>0.6984383414108778</v>
      </c>
      <c r="I32" s="549"/>
      <c r="J32" s="544"/>
      <c r="K32" s="544"/>
      <c r="L32" s="78"/>
      <c r="M32" s="78"/>
      <c r="N32" s="537"/>
    </row>
    <row r="33" spans="1:13" ht="12.75">
      <c r="A33" s="525" t="s">
        <v>421</v>
      </c>
      <c r="B33" s="550"/>
      <c r="C33" s="90"/>
      <c r="D33" s="91">
        <f>SUM(D9,D15,D18,D21,D23,D25,D32)</f>
        <v>1847</v>
      </c>
      <c r="E33" s="91">
        <f>SUM(E9,E15,E18,E21,E23,E25,E32)</f>
        <v>10</v>
      </c>
      <c r="F33" s="91">
        <f>SUM(F9,F15,F18,F21,F23,F25,F32)</f>
        <v>1857</v>
      </c>
      <c r="G33" s="92">
        <f>F33/F69</f>
        <v>0.6027263875365141</v>
      </c>
      <c r="I33" s="78"/>
      <c r="J33" s="544"/>
      <c r="K33" s="78"/>
      <c r="L33" s="78"/>
      <c r="M33" s="78"/>
    </row>
    <row r="34" spans="1:13" ht="18" customHeight="1">
      <c r="A34" s="531" t="s">
        <v>307</v>
      </c>
      <c r="B34" s="551"/>
      <c r="C34" s="533"/>
      <c r="D34" s="534"/>
      <c r="E34" s="534"/>
      <c r="F34" s="534"/>
      <c r="G34" s="552"/>
      <c r="I34" s="78"/>
      <c r="J34" s="536"/>
      <c r="K34" s="78"/>
      <c r="L34" s="78"/>
      <c r="M34" s="78"/>
    </row>
    <row r="35" spans="1:13" ht="12.75">
      <c r="A35" s="632" t="s">
        <v>7</v>
      </c>
      <c r="B35" s="85" t="s">
        <v>422</v>
      </c>
      <c r="C35" s="86" t="s">
        <v>423</v>
      </c>
      <c r="D35" s="7">
        <v>59</v>
      </c>
      <c r="E35" s="7">
        <v>1</v>
      </c>
      <c r="F35" s="7">
        <v>60</v>
      </c>
      <c r="G35" s="538">
        <f aca="true" t="shared" si="1" ref="G35:G67">F35/$F$68</f>
        <v>0.049019607843137254</v>
      </c>
      <c r="I35" s="79"/>
      <c r="K35" s="78"/>
      <c r="L35" s="78"/>
      <c r="M35" s="78"/>
    </row>
    <row r="36" spans="1:13" ht="12.75">
      <c r="A36" s="633"/>
      <c r="B36" s="553"/>
      <c r="C36" s="86" t="s">
        <v>424</v>
      </c>
      <c r="D36" s="7">
        <v>6</v>
      </c>
      <c r="E36" s="7"/>
      <c r="F36" s="7">
        <v>6</v>
      </c>
      <c r="G36" s="538">
        <f t="shared" si="1"/>
        <v>0.004901960784313725</v>
      </c>
      <c r="I36" s="79"/>
      <c r="K36" s="78"/>
      <c r="L36" s="78"/>
      <c r="M36" s="78"/>
    </row>
    <row r="37" spans="1:13" ht="12.75">
      <c r="A37" s="633"/>
      <c r="B37" s="522" t="s">
        <v>425</v>
      </c>
      <c r="C37" s="86" t="s">
        <v>426</v>
      </c>
      <c r="D37" s="7">
        <v>8</v>
      </c>
      <c r="E37" s="7">
        <v>1</v>
      </c>
      <c r="F37" s="7">
        <v>9</v>
      </c>
      <c r="G37" s="538">
        <f t="shared" si="1"/>
        <v>0.007352941176470588</v>
      </c>
      <c r="I37" s="79"/>
      <c r="K37" s="78"/>
      <c r="L37" s="78"/>
      <c r="M37" s="78"/>
    </row>
    <row r="38" spans="1:13" ht="12.75">
      <c r="A38" s="87"/>
      <c r="B38" s="554" t="s">
        <v>319</v>
      </c>
      <c r="C38" s="555"/>
      <c r="D38" s="556">
        <f>SUM(D35:D37)</f>
        <v>73</v>
      </c>
      <c r="E38" s="556">
        <f>SUM(E35:E37)</f>
        <v>2</v>
      </c>
      <c r="F38" s="556">
        <f>SUM(F35:F37)</f>
        <v>75</v>
      </c>
      <c r="G38" s="542">
        <f t="shared" si="1"/>
        <v>0.061274509803921566</v>
      </c>
      <c r="I38" s="543"/>
      <c r="J38" s="544"/>
      <c r="K38" s="78"/>
      <c r="L38" s="78"/>
      <c r="M38" s="78"/>
    </row>
    <row r="39" spans="1:13" ht="12.75">
      <c r="A39" s="85" t="s">
        <v>9</v>
      </c>
      <c r="B39" s="522" t="s">
        <v>10</v>
      </c>
      <c r="C39" s="86" t="s">
        <v>427</v>
      </c>
      <c r="D39" s="7">
        <v>44</v>
      </c>
      <c r="E39" s="7"/>
      <c r="F39" s="7">
        <v>44</v>
      </c>
      <c r="G39" s="538">
        <f t="shared" si="1"/>
        <v>0.03594771241830065</v>
      </c>
      <c r="I39" s="79"/>
      <c r="K39" s="78"/>
      <c r="L39" s="78"/>
      <c r="M39" s="78"/>
    </row>
    <row r="40" spans="1:13" ht="12.75">
      <c r="A40" s="87"/>
      <c r="B40" s="557" t="s">
        <v>320</v>
      </c>
      <c r="C40" s="540"/>
      <c r="D40" s="541">
        <f>SUM(D39)</f>
        <v>44</v>
      </c>
      <c r="E40" s="541"/>
      <c r="F40" s="541">
        <f>SUM(F39)</f>
        <v>44</v>
      </c>
      <c r="G40" s="542">
        <f t="shared" si="1"/>
        <v>0.03594771241830065</v>
      </c>
      <c r="I40" s="543"/>
      <c r="J40" s="544"/>
      <c r="K40" s="78"/>
      <c r="L40" s="78"/>
      <c r="M40" s="78"/>
    </row>
    <row r="41" spans="1:13" ht="12.75">
      <c r="A41" s="632" t="s">
        <v>11</v>
      </c>
      <c r="B41" s="522" t="s">
        <v>11</v>
      </c>
      <c r="C41" s="86" t="s">
        <v>428</v>
      </c>
      <c r="D41" s="7">
        <v>36</v>
      </c>
      <c r="E41" s="7"/>
      <c r="F41" s="7">
        <v>36</v>
      </c>
      <c r="G41" s="538">
        <f t="shared" si="1"/>
        <v>0.029411764705882353</v>
      </c>
      <c r="I41" s="79"/>
      <c r="K41" s="78"/>
      <c r="L41" s="78"/>
      <c r="M41" s="78"/>
    </row>
    <row r="42" spans="1:13" ht="12.75">
      <c r="A42" s="633"/>
      <c r="B42" s="522" t="s">
        <v>18</v>
      </c>
      <c r="C42" s="86" t="s">
        <v>429</v>
      </c>
      <c r="D42" s="7">
        <v>2</v>
      </c>
      <c r="E42" s="7"/>
      <c r="F42" s="7">
        <v>2</v>
      </c>
      <c r="G42" s="538">
        <f t="shared" si="1"/>
        <v>0.0016339869281045752</v>
      </c>
      <c r="I42" s="79"/>
      <c r="K42" s="78"/>
      <c r="L42" s="78"/>
      <c r="M42" s="78"/>
    </row>
    <row r="43" spans="1:13" ht="12.75">
      <c r="A43" s="633"/>
      <c r="B43" s="522" t="s">
        <v>13</v>
      </c>
      <c r="C43" s="86" t="s">
        <v>430</v>
      </c>
      <c r="D43" s="7">
        <v>2</v>
      </c>
      <c r="E43" s="7"/>
      <c r="F43" s="7">
        <v>2</v>
      </c>
      <c r="G43" s="538">
        <f t="shared" si="1"/>
        <v>0.0016339869281045752</v>
      </c>
      <c r="I43" s="79"/>
      <c r="K43" s="78"/>
      <c r="L43" s="78"/>
      <c r="M43" s="78"/>
    </row>
    <row r="44" spans="1:13" ht="12.75">
      <c r="A44" s="633"/>
      <c r="B44" s="522" t="s">
        <v>22</v>
      </c>
      <c r="C44" s="86" t="s">
        <v>431</v>
      </c>
      <c r="D44" s="7">
        <v>3</v>
      </c>
      <c r="E44" s="7"/>
      <c r="F44" s="7">
        <v>3</v>
      </c>
      <c r="G44" s="538">
        <f t="shared" si="1"/>
        <v>0.0024509803921568627</v>
      </c>
      <c r="I44" s="79"/>
      <c r="K44" s="78"/>
      <c r="L44" s="78"/>
      <c r="M44" s="78"/>
    </row>
    <row r="45" spans="1:13" ht="12.75">
      <c r="A45" s="633"/>
      <c r="B45" s="522" t="s">
        <v>24</v>
      </c>
      <c r="C45" s="86" t="s">
        <v>432</v>
      </c>
      <c r="D45" s="7">
        <v>3</v>
      </c>
      <c r="E45" s="7"/>
      <c r="F45" s="7">
        <v>3</v>
      </c>
      <c r="G45" s="538">
        <f t="shared" si="1"/>
        <v>0.0024509803921568627</v>
      </c>
      <c r="I45" s="79"/>
      <c r="K45" s="78"/>
      <c r="L45" s="78"/>
      <c r="M45" s="78"/>
    </row>
    <row r="46" spans="1:13" ht="12.75">
      <c r="A46" s="633"/>
      <c r="B46" s="85" t="s">
        <v>11</v>
      </c>
      <c r="C46" s="86" t="s">
        <v>433</v>
      </c>
      <c r="D46" s="7">
        <v>1</v>
      </c>
      <c r="E46" s="7"/>
      <c r="F46" s="7">
        <v>1</v>
      </c>
      <c r="G46" s="538">
        <f t="shared" si="1"/>
        <v>0.0008169934640522876</v>
      </c>
      <c r="I46" s="79"/>
      <c r="K46" s="78"/>
      <c r="L46" s="78"/>
      <c r="M46" s="78"/>
    </row>
    <row r="47" spans="1:13" ht="12.75">
      <c r="A47" s="633"/>
      <c r="B47" s="558"/>
      <c r="C47" s="86" t="s">
        <v>196</v>
      </c>
      <c r="D47" s="7">
        <v>569</v>
      </c>
      <c r="E47" s="7"/>
      <c r="F47" s="7">
        <v>569</v>
      </c>
      <c r="G47" s="538">
        <f t="shared" si="1"/>
        <v>0.46486928104575165</v>
      </c>
      <c r="I47" s="79"/>
      <c r="K47" s="78"/>
      <c r="L47" s="78"/>
      <c r="M47" s="78"/>
    </row>
    <row r="48" spans="1:13" ht="12.75">
      <c r="A48" s="87"/>
      <c r="B48" s="559" t="s">
        <v>321</v>
      </c>
      <c r="C48" s="540"/>
      <c r="D48" s="541">
        <f>SUM(D41:D47)</f>
        <v>616</v>
      </c>
      <c r="E48" s="541"/>
      <c r="F48" s="541">
        <f>SUM(F41:F47)</f>
        <v>616</v>
      </c>
      <c r="G48" s="542">
        <f t="shared" si="1"/>
        <v>0.5032679738562091</v>
      </c>
      <c r="I48" s="543"/>
      <c r="J48" s="544"/>
      <c r="K48" s="78"/>
      <c r="L48" s="78"/>
      <c r="M48" s="78"/>
    </row>
    <row r="49" spans="1:13" ht="12.75">
      <c r="A49" s="85" t="s">
        <v>12</v>
      </c>
      <c r="B49" s="522" t="s">
        <v>13</v>
      </c>
      <c r="C49" s="86" t="s">
        <v>434</v>
      </c>
      <c r="D49" s="7">
        <v>132</v>
      </c>
      <c r="E49" s="7"/>
      <c r="F49" s="7">
        <v>132</v>
      </c>
      <c r="G49" s="538">
        <f t="shared" si="1"/>
        <v>0.10784313725490197</v>
      </c>
      <c r="I49" s="79"/>
      <c r="K49" s="78"/>
      <c r="L49" s="78"/>
      <c r="M49" s="78"/>
    </row>
    <row r="50" spans="1:13" ht="12.75">
      <c r="A50" s="87"/>
      <c r="B50" s="557" t="s">
        <v>322</v>
      </c>
      <c r="C50" s="540"/>
      <c r="D50" s="541">
        <f>SUM(D49)</f>
        <v>132</v>
      </c>
      <c r="E50" s="541"/>
      <c r="F50" s="541">
        <f>SUM(F49)</f>
        <v>132</v>
      </c>
      <c r="G50" s="542">
        <f t="shared" si="1"/>
        <v>0.10784313725490197</v>
      </c>
      <c r="I50" s="543"/>
      <c r="J50" s="544"/>
      <c r="K50" s="78"/>
      <c r="L50" s="78"/>
      <c r="M50" s="78"/>
    </row>
    <row r="51" spans="1:13" ht="12.75">
      <c r="A51" s="85" t="s">
        <v>16</v>
      </c>
      <c r="B51" s="522" t="s">
        <v>17</v>
      </c>
      <c r="C51" s="86" t="s">
        <v>435</v>
      </c>
      <c r="D51" s="7">
        <v>12</v>
      </c>
      <c r="E51" s="7"/>
      <c r="F51" s="7">
        <v>12</v>
      </c>
      <c r="G51" s="538">
        <f t="shared" si="1"/>
        <v>0.00980392156862745</v>
      </c>
      <c r="I51" s="79"/>
      <c r="K51" s="78"/>
      <c r="L51" s="78"/>
      <c r="M51" s="78"/>
    </row>
    <row r="52" spans="1:13" ht="12.75">
      <c r="A52" s="87"/>
      <c r="B52" s="557" t="s">
        <v>323</v>
      </c>
      <c r="C52" s="540"/>
      <c r="D52" s="541">
        <f>SUM(D51)</f>
        <v>12</v>
      </c>
      <c r="E52" s="541"/>
      <c r="F52" s="541">
        <f>SUM(F51)</f>
        <v>12</v>
      </c>
      <c r="G52" s="542">
        <f t="shared" si="1"/>
        <v>0.00980392156862745</v>
      </c>
      <c r="I52" s="543"/>
      <c r="J52" s="544"/>
      <c r="K52" s="78"/>
      <c r="L52" s="78"/>
      <c r="M52" s="78"/>
    </row>
    <row r="53" spans="1:13" ht="12.75">
      <c r="A53" s="85" t="s">
        <v>18</v>
      </c>
      <c r="B53" s="522" t="s">
        <v>18</v>
      </c>
      <c r="C53" s="86" t="s">
        <v>436</v>
      </c>
      <c r="D53" s="7">
        <v>6</v>
      </c>
      <c r="E53" s="7"/>
      <c r="F53" s="7">
        <v>6</v>
      </c>
      <c r="G53" s="538">
        <f t="shared" si="1"/>
        <v>0.004901960784313725</v>
      </c>
      <c r="I53" s="79"/>
      <c r="K53" s="78"/>
      <c r="L53" s="78"/>
      <c r="M53" s="78"/>
    </row>
    <row r="54" spans="1:13" ht="12.75">
      <c r="A54" s="87"/>
      <c r="B54" s="557" t="s">
        <v>324</v>
      </c>
      <c r="C54" s="540"/>
      <c r="D54" s="541">
        <f>SUM(D53)</f>
        <v>6</v>
      </c>
      <c r="E54" s="541"/>
      <c r="F54" s="541">
        <f>SUM(F53)</f>
        <v>6</v>
      </c>
      <c r="G54" s="542">
        <f t="shared" si="1"/>
        <v>0.004901960784313725</v>
      </c>
      <c r="I54" s="543"/>
      <c r="J54" s="544"/>
      <c r="K54" s="78"/>
      <c r="L54" s="78"/>
      <c r="M54" s="78"/>
    </row>
    <row r="55" spans="1:13" ht="12.75">
      <c r="A55" s="632" t="s">
        <v>19</v>
      </c>
      <c r="B55" s="522" t="s">
        <v>437</v>
      </c>
      <c r="C55" s="86" t="s">
        <v>438</v>
      </c>
      <c r="D55" s="7">
        <v>55</v>
      </c>
      <c r="E55" s="7"/>
      <c r="F55" s="7">
        <v>55</v>
      </c>
      <c r="G55" s="538">
        <f t="shared" si="1"/>
        <v>0.04493464052287582</v>
      </c>
      <c r="I55" s="79"/>
      <c r="K55" s="78"/>
      <c r="L55" s="78"/>
      <c r="M55" s="78"/>
    </row>
    <row r="56" spans="1:13" ht="12.75">
      <c r="A56" s="633"/>
      <c r="B56" s="522" t="s">
        <v>20</v>
      </c>
      <c r="C56" s="86" t="s">
        <v>202</v>
      </c>
      <c r="D56" s="7">
        <v>27</v>
      </c>
      <c r="E56" s="7"/>
      <c r="F56" s="7">
        <v>27</v>
      </c>
      <c r="G56" s="538">
        <f t="shared" si="1"/>
        <v>0.022058823529411766</v>
      </c>
      <c r="I56" s="79"/>
      <c r="K56" s="78"/>
      <c r="L56" s="78"/>
      <c r="M56" s="78"/>
    </row>
    <row r="57" spans="1:13" ht="12.75">
      <c r="A57" s="87"/>
      <c r="B57" s="557" t="s">
        <v>325</v>
      </c>
      <c r="C57" s="540"/>
      <c r="D57" s="541">
        <f>SUM(D55:D56)</f>
        <v>82</v>
      </c>
      <c r="E57" s="541"/>
      <c r="F57" s="541">
        <f>SUM(F55:F56)</f>
        <v>82</v>
      </c>
      <c r="G57" s="542">
        <f t="shared" si="1"/>
        <v>0.06699346405228758</v>
      </c>
      <c r="I57" s="543"/>
      <c r="J57" s="544"/>
      <c r="K57" s="78"/>
      <c r="L57" s="78"/>
      <c r="M57" s="78"/>
    </row>
    <row r="58" spans="1:13" ht="12.75">
      <c r="A58" s="85" t="s">
        <v>21</v>
      </c>
      <c r="B58" s="522" t="s">
        <v>21</v>
      </c>
      <c r="C58" s="86" t="s">
        <v>439</v>
      </c>
      <c r="D58" s="7">
        <v>62</v>
      </c>
      <c r="E58" s="7"/>
      <c r="F58" s="7">
        <v>62</v>
      </c>
      <c r="G58" s="538">
        <f t="shared" si="1"/>
        <v>0.05065359477124183</v>
      </c>
      <c r="I58" s="79"/>
      <c r="K58" s="78"/>
      <c r="L58" s="78"/>
      <c r="M58" s="78"/>
    </row>
    <row r="59" spans="1:13" ht="12.75">
      <c r="A59" s="87"/>
      <c r="B59" s="557" t="s">
        <v>326</v>
      </c>
      <c r="C59" s="540"/>
      <c r="D59" s="541">
        <f>SUM(D58)</f>
        <v>62</v>
      </c>
      <c r="E59" s="541"/>
      <c r="F59" s="541">
        <f>SUM(F58)</f>
        <v>62</v>
      </c>
      <c r="G59" s="542">
        <f t="shared" si="1"/>
        <v>0.05065359477124183</v>
      </c>
      <c r="I59" s="543"/>
      <c r="J59" s="544"/>
      <c r="K59" s="78"/>
      <c r="L59" s="78"/>
      <c r="M59" s="78"/>
    </row>
    <row r="60" spans="1:13" ht="12.75">
      <c r="A60" s="85" t="s">
        <v>22</v>
      </c>
      <c r="B60" s="522" t="s">
        <v>22</v>
      </c>
      <c r="C60" s="86" t="s">
        <v>440</v>
      </c>
      <c r="D60" s="7">
        <v>1</v>
      </c>
      <c r="E60" s="7"/>
      <c r="F60" s="7">
        <v>1</v>
      </c>
      <c r="G60" s="538">
        <f t="shared" si="1"/>
        <v>0.0008169934640522876</v>
      </c>
      <c r="I60" s="79"/>
      <c r="K60" s="78"/>
      <c r="L60" s="78"/>
      <c r="M60" s="78"/>
    </row>
    <row r="61" spans="1:13" ht="12.75">
      <c r="A61" s="88"/>
      <c r="B61" s="522" t="s">
        <v>441</v>
      </c>
      <c r="C61" s="86" t="s">
        <v>442</v>
      </c>
      <c r="D61" s="7">
        <v>2</v>
      </c>
      <c r="E61" s="7"/>
      <c r="F61" s="7">
        <v>2</v>
      </c>
      <c r="G61" s="538">
        <f t="shared" si="1"/>
        <v>0.0016339869281045752</v>
      </c>
      <c r="I61" s="79"/>
      <c r="K61" s="78"/>
      <c r="L61" s="78"/>
      <c r="M61" s="78"/>
    </row>
    <row r="62" spans="1:13" ht="12.75">
      <c r="A62" s="87"/>
      <c r="B62" s="557" t="s">
        <v>327</v>
      </c>
      <c r="C62" s="540"/>
      <c r="D62" s="541">
        <f>SUM(D60:D61)</f>
        <v>3</v>
      </c>
      <c r="E62" s="541"/>
      <c r="F62" s="541">
        <f>SUM(F60:F61)</f>
        <v>3</v>
      </c>
      <c r="G62" s="538">
        <f t="shared" si="1"/>
        <v>0.0024509803921568627</v>
      </c>
      <c r="I62" s="543"/>
      <c r="J62" s="544"/>
      <c r="K62" s="78"/>
      <c r="L62" s="78"/>
      <c r="M62" s="78"/>
    </row>
    <row r="63" spans="1:13" ht="12.75">
      <c r="A63" s="85" t="s">
        <v>25</v>
      </c>
      <c r="B63" s="522" t="s">
        <v>443</v>
      </c>
      <c r="C63" s="86" t="s">
        <v>444</v>
      </c>
      <c r="D63" s="7">
        <v>3</v>
      </c>
      <c r="E63" s="7"/>
      <c r="F63" s="7">
        <v>3</v>
      </c>
      <c r="G63" s="538">
        <f t="shared" si="1"/>
        <v>0.0024509803921568627</v>
      </c>
      <c r="I63" s="79"/>
      <c r="K63" s="78"/>
      <c r="L63" s="78"/>
      <c r="M63" s="78"/>
    </row>
    <row r="64" spans="1:13" ht="12.75">
      <c r="A64" s="88"/>
      <c r="B64" s="522" t="s">
        <v>445</v>
      </c>
      <c r="C64" s="86" t="s">
        <v>446</v>
      </c>
      <c r="D64" s="7">
        <v>4</v>
      </c>
      <c r="E64" s="7"/>
      <c r="F64" s="7">
        <v>4</v>
      </c>
      <c r="G64" s="538">
        <f t="shared" si="1"/>
        <v>0.0032679738562091504</v>
      </c>
      <c r="I64" s="79"/>
      <c r="K64" s="78"/>
      <c r="L64" s="78"/>
      <c r="M64" s="78"/>
    </row>
    <row r="65" spans="1:13" ht="12.75">
      <c r="A65" s="88"/>
      <c r="B65" s="85" t="s">
        <v>447</v>
      </c>
      <c r="C65" s="86" t="s">
        <v>448</v>
      </c>
      <c r="D65" s="7">
        <v>2</v>
      </c>
      <c r="E65" s="7"/>
      <c r="F65" s="7">
        <v>2</v>
      </c>
      <c r="G65" s="538">
        <f t="shared" si="1"/>
        <v>0.0016339869281045752</v>
      </c>
      <c r="I65" s="79"/>
      <c r="K65" s="78"/>
      <c r="L65" s="78"/>
      <c r="M65" s="78"/>
    </row>
    <row r="66" spans="1:13" ht="12.75">
      <c r="A66" s="88"/>
      <c r="B66" s="558"/>
      <c r="C66" s="86" t="s">
        <v>449</v>
      </c>
      <c r="D66" s="7">
        <v>183</v>
      </c>
      <c r="E66" s="7"/>
      <c r="F66" s="7">
        <v>183</v>
      </c>
      <c r="G66" s="538">
        <f t="shared" si="1"/>
        <v>0.14950980392156862</v>
      </c>
      <c r="I66" s="79"/>
      <c r="K66" s="78"/>
      <c r="L66" s="78"/>
      <c r="M66" s="78"/>
    </row>
    <row r="67" spans="1:13" ht="12.75">
      <c r="A67" s="526"/>
      <c r="B67" s="559" t="s">
        <v>329</v>
      </c>
      <c r="C67" s="540"/>
      <c r="D67" s="541">
        <f>SUM(D63:D66)</f>
        <v>192</v>
      </c>
      <c r="E67" s="541"/>
      <c r="F67" s="541">
        <f>SUM(F63:F66)</f>
        <v>192</v>
      </c>
      <c r="G67" s="542">
        <f t="shared" si="1"/>
        <v>0.1568627450980392</v>
      </c>
      <c r="I67" s="543"/>
      <c r="J67" s="544"/>
      <c r="K67" s="78"/>
      <c r="L67" s="78"/>
      <c r="M67" s="78"/>
    </row>
    <row r="68" spans="1:11" ht="12.75">
      <c r="A68" s="525" t="s">
        <v>450</v>
      </c>
      <c r="B68" s="93"/>
      <c r="C68" s="90"/>
      <c r="D68" s="91">
        <f>SUM(D38,D40,D48,D50,D52,D54,D57,D59,D62,D67)</f>
        <v>1222</v>
      </c>
      <c r="E68" s="91">
        <f>SUM(E38,E40,E48,E50,E52,E54,E57,E59,E67)</f>
        <v>2</v>
      </c>
      <c r="F68" s="91">
        <f>SUM(F38,F40,F48,F50,F52,F54,F57,F59,F62,F67)</f>
        <v>1224</v>
      </c>
      <c r="G68" s="92">
        <f>F68/$F$69</f>
        <v>0.39727361246348586</v>
      </c>
      <c r="I68" s="537"/>
      <c r="J68" s="544"/>
      <c r="K68" s="537"/>
    </row>
    <row r="69" spans="1:10" ht="12.75">
      <c r="A69" s="560" t="s">
        <v>27</v>
      </c>
      <c r="B69" s="94"/>
      <c r="C69" s="95"/>
      <c r="D69" s="91">
        <f>SUM(D68,D33)</f>
        <v>3069</v>
      </c>
      <c r="E69" s="91">
        <f>SUM(E68,E33)</f>
        <v>12</v>
      </c>
      <c r="F69" s="91">
        <f>SUM(F68,F33)</f>
        <v>3081</v>
      </c>
      <c r="G69" s="92">
        <f>F69/F69</f>
        <v>1</v>
      </c>
      <c r="J69" s="544"/>
    </row>
    <row r="70" ht="12.75">
      <c r="G70" s="561"/>
    </row>
    <row r="71" spans="1:13" ht="12.75">
      <c r="A71" s="631" t="s">
        <v>451</v>
      </c>
      <c r="B71" s="631"/>
      <c r="C71" s="631"/>
      <c r="D71" s="631"/>
      <c r="E71" s="631"/>
      <c r="F71" s="631"/>
      <c r="G71" s="631"/>
      <c r="I71" s="78"/>
      <c r="J71" s="78"/>
      <c r="K71" s="78"/>
      <c r="L71" s="78"/>
      <c r="M71" s="78"/>
    </row>
    <row r="72" spans="1:13" ht="12.75">
      <c r="A72" s="98"/>
      <c r="B72" s="98"/>
      <c r="C72" s="98"/>
      <c r="D72" s="98"/>
      <c r="E72" s="98"/>
      <c r="F72" s="98"/>
      <c r="G72" s="98"/>
      <c r="I72" s="78"/>
      <c r="J72" s="562"/>
      <c r="K72" s="78"/>
      <c r="L72" s="78"/>
      <c r="M72" s="78"/>
    </row>
    <row r="73" spans="1:13" ht="25.5">
      <c r="A73" s="2" t="s">
        <v>1</v>
      </c>
      <c r="B73" s="2" t="s">
        <v>389</v>
      </c>
      <c r="C73" s="2" t="s">
        <v>330</v>
      </c>
      <c r="D73" s="2" t="s">
        <v>390</v>
      </c>
      <c r="E73" s="2" t="s">
        <v>391</v>
      </c>
      <c r="F73" s="2" t="s">
        <v>5</v>
      </c>
      <c r="G73" s="84" t="s">
        <v>392</v>
      </c>
      <c r="I73" s="78"/>
      <c r="J73" s="530"/>
      <c r="K73" s="78"/>
      <c r="L73" s="78"/>
      <c r="M73" s="78"/>
    </row>
    <row r="74" spans="1:13" ht="12.75">
      <c r="A74" s="563" t="s">
        <v>3</v>
      </c>
      <c r="B74" s="99"/>
      <c r="C74" s="100"/>
      <c r="D74" s="101"/>
      <c r="E74" s="101"/>
      <c r="F74" s="101"/>
      <c r="G74" s="102"/>
      <c r="I74" s="78"/>
      <c r="J74" s="536"/>
      <c r="K74" s="78"/>
      <c r="L74" s="78"/>
      <c r="M74" s="78"/>
    </row>
    <row r="75" spans="1:13" ht="12.75">
      <c r="A75" s="564" t="s">
        <v>29</v>
      </c>
      <c r="B75" s="564" t="s">
        <v>29</v>
      </c>
      <c r="C75" s="86" t="s">
        <v>206</v>
      </c>
      <c r="D75" s="7">
        <v>39</v>
      </c>
      <c r="E75" s="7">
        <v>1</v>
      </c>
      <c r="F75" s="7">
        <v>40</v>
      </c>
      <c r="G75" s="538">
        <f aca="true" t="shared" si="2" ref="G75:G106">F75/$F$130</f>
        <v>0.0142602495543672</v>
      </c>
      <c r="I75" s="79"/>
      <c r="K75" s="78"/>
      <c r="L75" s="78"/>
      <c r="M75" s="78"/>
    </row>
    <row r="76" spans="1:13" ht="12.75">
      <c r="A76" s="89"/>
      <c r="B76" s="103"/>
      <c r="C76" s="86" t="s">
        <v>452</v>
      </c>
      <c r="D76" s="7">
        <v>1</v>
      </c>
      <c r="E76" s="7"/>
      <c r="F76" s="7">
        <v>1</v>
      </c>
      <c r="G76" s="538">
        <f t="shared" si="2"/>
        <v>0.00035650623885918</v>
      </c>
      <c r="I76" s="79"/>
      <c r="K76" s="78"/>
      <c r="L76" s="78"/>
      <c r="M76" s="78"/>
    </row>
    <row r="77" spans="1:13" ht="12.75">
      <c r="A77" s="87"/>
      <c r="B77" s="539" t="s">
        <v>353</v>
      </c>
      <c r="C77" s="540"/>
      <c r="D77" s="541">
        <f>SUM(D75:D76)</f>
        <v>40</v>
      </c>
      <c r="E77" s="541">
        <f>SUM(E75:E76)</f>
        <v>1</v>
      </c>
      <c r="F77" s="541">
        <f>SUM(F75:F76)</f>
        <v>41</v>
      </c>
      <c r="G77" s="542">
        <f t="shared" si="2"/>
        <v>0.01461675579322638</v>
      </c>
      <c r="I77" s="79"/>
      <c r="K77" s="78"/>
      <c r="L77" s="78"/>
      <c r="M77" s="78"/>
    </row>
    <row r="78" spans="1:13" ht="12.75">
      <c r="A78" s="564" t="s">
        <v>30</v>
      </c>
      <c r="B78" s="625" t="s">
        <v>30</v>
      </c>
      <c r="C78" s="86" t="s">
        <v>207</v>
      </c>
      <c r="D78" s="7">
        <v>148</v>
      </c>
      <c r="E78" s="7">
        <v>3</v>
      </c>
      <c r="F78" s="7">
        <v>151</v>
      </c>
      <c r="G78" s="538">
        <f t="shared" si="2"/>
        <v>0.053832442067736186</v>
      </c>
      <c r="I78" s="79"/>
      <c r="K78" s="78"/>
      <c r="L78" s="78"/>
      <c r="M78" s="78"/>
    </row>
    <row r="79" spans="1:13" ht="12.75">
      <c r="A79" s="89"/>
      <c r="B79" s="627"/>
      <c r="C79" s="86" t="s">
        <v>453</v>
      </c>
      <c r="D79" s="7">
        <v>2</v>
      </c>
      <c r="E79" s="7"/>
      <c r="F79" s="7">
        <v>2</v>
      </c>
      <c r="G79" s="538">
        <f t="shared" si="2"/>
        <v>0.00071301247771836</v>
      </c>
      <c r="I79" s="79"/>
      <c r="K79" s="78"/>
      <c r="L79" s="78"/>
      <c r="M79" s="78"/>
    </row>
    <row r="80" spans="1:13" ht="12.75">
      <c r="A80" s="89"/>
      <c r="B80" s="86" t="s">
        <v>454</v>
      </c>
      <c r="C80" s="86" t="s">
        <v>455</v>
      </c>
      <c r="D80" s="7">
        <v>1</v>
      </c>
      <c r="E80" s="7"/>
      <c r="F80" s="7">
        <v>1</v>
      </c>
      <c r="G80" s="538">
        <f t="shared" si="2"/>
        <v>0.00035650623885918</v>
      </c>
      <c r="I80" s="79"/>
      <c r="K80" s="78"/>
      <c r="L80" s="78"/>
      <c r="M80" s="78"/>
    </row>
    <row r="81" spans="1:13" ht="12.75">
      <c r="A81" s="87"/>
      <c r="B81" s="546" t="s">
        <v>354</v>
      </c>
      <c r="C81" s="540"/>
      <c r="D81" s="541">
        <f>SUM(D78:D80)</f>
        <v>151</v>
      </c>
      <c r="E81" s="541">
        <f>SUM(E78:E80)</f>
        <v>3</v>
      </c>
      <c r="F81" s="541">
        <f>SUM(F78:F80)</f>
        <v>154</v>
      </c>
      <c r="G81" s="542">
        <f t="shared" si="2"/>
        <v>0.054901960784313725</v>
      </c>
      <c r="I81" s="79"/>
      <c r="K81" s="78"/>
      <c r="L81" s="78"/>
      <c r="M81" s="78"/>
    </row>
    <row r="82" spans="1:13" ht="12.75">
      <c r="A82" s="564" t="s">
        <v>31</v>
      </c>
      <c r="B82" s="625" t="s">
        <v>31</v>
      </c>
      <c r="C82" s="86" t="s">
        <v>208</v>
      </c>
      <c r="D82" s="7">
        <v>318</v>
      </c>
      <c r="E82" s="7">
        <v>7</v>
      </c>
      <c r="F82" s="7">
        <v>325</v>
      </c>
      <c r="G82" s="538">
        <f t="shared" si="2"/>
        <v>0.11586452762923351</v>
      </c>
      <c r="I82" s="79"/>
      <c r="K82" s="78"/>
      <c r="L82" s="78"/>
      <c r="M82" s="78"/>
    </row>
    <row r="83" spans="1:13" ht="12.75">
      <c r="A83" s="89"/>
      <c r="B83" s="627"/>
      <c r="C83" s="86" t="s">
        <v>456</v>
      </c>
      <c r="D83" s="7">
        <v>3</v>
      </c>
      <c r="E83" s="7"/>
      <c r="F83" s="7">
        <v>3</v>
      </c>
      <c r="G83" s="538">
        <f t="shared" si="2"/>
        <v>0.0010695187165775401</v>
      </c>
      <c r="I83" s="79"/>
      <c r="K83" s="78"/>
      <c r="L83" s="78"/>
      <c r="M83" s="78"/>
    </row>
    <row r="84" spans="1:13" ht="12.75">
      <c r="A84" s="89"/>
      <c r="B84" s="86" t="s">
        <v>32</v>
      </c>
      <c r="C84" s="86" t="s">
        <v>209</v>
      </c>
      <c r="D84" s="7">
        <v>12</v>
      </c>
      <c r="E84" s="7">
        <v>1</v>
      </c>
      <c r="F84" s="7">
        <v>13</v>
      </c>
      <c r="G84" s="538">
        <f t="shared" si="2"/>
        <v>0.004634581105169341</v>
      </c>
      <c r="I84" s="79"/>
      <c r="K84" s="78"/>
      <c r="L84" s="78"/>
      <c r="M84" s="78"/>
    </row>
    <row r="85" spans="1:13" ht="12.75">
      <c r="A85" s="89"/>
      <c r="B85" s="86" t="s">
        <v>457</v>
      </c>
      <c r="C85" s="86" t="s">
        <v>458</v>
      </c>
      <c r="D85" s="7">
        <v>2</v>
      </c>
      <c r="E85" s="7"/>
      <c r="F85" s="7">
        <v>2</v>
      </c>
      <c r="G85" s="538">
        <f t="shared" si="2"/>
        <v>0.00071301247771836</v>
      </c>
      <c r="I85" s="79"/>
      <c r="K85" s="78"/>
      <c r="L85" s="78"/>
      <c r="M85" s="78"/>
    </row>
    <row r="86" spans="1:13" ht="12.75">
      <c r="A86" s="87"/>
      <c r="B86" s="540" t="s">
        <v>355</v>
      </c>
      <c r="C86" s="540"/>
      <c r="D86" s="541">
        <f>SUM(D82:D85)</f>
        <v>335</v>
      </c>
      <c r="E86" s="541">
        <f>SUM(E82:E85)</f>
        <v>8</v>
      </c>
      <c r="F86" s="541">
        <f>SUM(F82:F85)</f>
        <v>343</v>
      </c>
      <c r="G86" s="542">
        <f t="shared" si="2"/>
        <v>0.12228163992869875</v>
      </c>
      <c r="I86" s="79"/>
      <c r="K86" s="78"/>
      <c r="L86" s="78"/>
      <c r="M86" s="78"/>
    </row>
    <row r="87" spans="1:13" ht="12.75">
      <c r="A87" s="85" t="s">
        <v>33</v>
      </c>
      <c r="B87" s="86" t="s">
        <v>33</v>
      </c>
      <c r="C87" s="86" t="s">
        <v>210</v>
      </c>
      <c r="D87" s="7">
        <v>26</v>
      </c>
      <c r="E87" s="7">
        <v>1</v>
      </c>
      <c r="F87" s="7">
        <v>27</v>
      </c>
      <c r="G87" s="538">
        <f t="shared" si="2"/>
        <v>0.009625668449197862</v>
      </c>
      <c r="I87" s="79"/>
      <c r="K87" s="78"/>
      <c r="L87" s="78"/>
      <c r="M87" s="78"/>
    </row>
    <row r="88" spans="1:13" ht="12.75">
      <c r="A88" s="87"/>
      <c r="B88" s="540" t="s">
        <v>356</v>
      </c>
      <c r="C88" s="540"/>
      <c r="D88" s="541">
        <f>SUM(D87)</f>
        <v>26</v>
      </c>
      <c r="E88" s="541">
        <f>SUM(E87)</f>
        <v>1</v>
      </c>
      <c r="F88" s="541">
        <f>SUM(F87)</f>
        <v>27</v>
      </c>
      <c r="G88" s="542">
        <f t="shared" si="2"/>
        <v>0.009625668449197862</v>
      </c>
      <c r="I88" s="79"/>
      <c r="K88" s="78"/>
      <c r="L88" s="78"/>
      <c r="M88" s="78"/>
    </row>
    <row r="89" spans="1:13" ht="12.75">
      <c r="A89" s="85" t="s">
        <v>34</v>
      </c>
      <c r="B89" s="86" t="s">
        <v>34</v>
      </c>
      <c r="C89" s="86" t="s">
        <v>211</v>
      </c>
      <c r="D89" s="7">
        <v>151</v>
      </c>
      <c r="E89" s="7">
        <v>4</v>
      </c>
      <c r="F89" s="7">
        <v>155</v>
      </c>
      <c r="G89" s="538">
        <f t="shared" si="2"/>
        <v>0.05525846702317291</v>
      </c>
      <c r="I89" s="79"/>
      <c r="K89" s="78"/>
      <c r="L89" s="78"/>
      <c r="M89" s="78"/>
    </row>
    <row r="90" spans="1:13" ht="12.75">
      <c r="A90" s="87"/>
      <c r="B90" s="540" t="s">
        <v>357</v>
      </c>
      <c r="C90" s="540"/>
      <c r="D90" s="541">
        <f>SUM(D89)</f>
        <v>151</v>
      </c>
      <c r="E90" s="541">
        <f>SUM(E89)</f>
        <v>4</v>
      </c>
      <c r="F90" s="541">
        <f>SUM(F89)</f>
        <v>155</v>
      </c>
      <c r="G90" s="542">
        <f t="shared" si="2"/>
        <v>0.05525846702317291</v>
      </c>
      <c r="I90" s="79"/>
      <c r="K90" s="78"/>
      <c r="L90" s="78"/>
      <c r="M90" s="78"/>
    </row>
    <row r="91" spans="1:13" ht="12.75">
      <c r="A91" s="85" t="s">
        <v>36</v>
      </c>
      <c r="B91" s="86" t="s">
        <v>36</v>
      </c>
      <c r="C91" s="86" t="s">
        <v>213</v>
      </c>
      <c r="D91" s="7">
        <v>79</v>
      </c>
      <c r="E91" s="7">
        <v>18</v>
      </c>
      <c r="F91" s="7">
        <v>97</v>
      </c>
      <c r="G91" s="538">
        <f t="shared" si="2"/>
        <v>0.034581105169340466</v>
      </c>
      <c r="I91" s="79"/>
      <c r="K91" s="78"/>
      <c r="L91" s="78"/>
      <c r="M91" s="78"/>
    </row>
    <row r="92" spans="1:13" ht="12.75">
      <c r="A92" s="87"/>
      <c r="B92" s="540" t="s">
        <v>358</v>
      </c>
      <c r="C92" s="540"/>
      <c r="D92" s="541">
        <f>SUM(D91)</f>
        <v>79</v>
      </c>
      <c r="E92" s="541">
        <f>SUM(E91)</f>
        <v>18</v>
      </c>
      <c r="F92" s="541">
        <f>SUM(F91)</f>
        <v>97</v>
      </c>
      <c r="G92" s="542">
        <f t="shared" si="2"/>
        <v>0.034581105169340466</v>
      </c>
      <c r="I92" s="79"/>
      <c r="K92" s="78"/>
      <c r="L92" s="78"/>
      <c r="M92" s="78"/>
    </row>
    <row r="93" spans="1:13" ht="12.75">
      <c r="A93" s="85" t="s">
        <v>37</v>
      </c>
      <c r="B93" s="86" t="s">
        <v>38</v>
      </c>
      <c r="C93" s="86" t="s">
        <v>459</v>
      </c>
      <c r="D93" s="7">
        <v>1</v>
      </c>
      <c r="E93" s="7">
        <v>1</v>
      </c>
      <c r="F93" s="7">
        <v>2</v>
      </c>
      <c r="G93" s="538">
        <f t="shared" si="2"/>
        <v>0.00071301247771836</v>
      </c>
      <c r="I93" s="79"/>
      <c r="K93" s="78"/>
      <c r="L93" s="78"/>
      <c r="M93" s="78"/>
    </row>
    <row r="94" spans="1:13" ht="12.75">
      <c r="A94" s="89"/>
      <c r="B94" s="86" t="s">
        <v>460</v>
      </c>
      <c r="C94" s="86" t="s">
        <v>461</v>
      </c>
      <c r="D94" s="7">
        <v>34</v>
      </c>
      <c r="E94" s="7"/>
      <c r="F94" s="7">
        <v>34</v>
      </c>
      <c r="G94" s="538">
        <f t="shared" si="2"/>
        <v>0.012121212121212121</v>
      </c>
      <c r="I94" s="79"/>
      <c r="K94" s="78"/>
      <c r="L94" s="78"/>
      <c r="M94" s="78"/>
    </row>
    <row r="95" spans="1:13" ht="12.75">
      <c r="A95" s="89"/>
      <c r="B95" s="86" t="s">
        <v>39</v>
      </c>
      <c r="C95" s="86" t="s">
        <v>214</v>
      </c>
      <c r="D95" s="7">
        <v>6</v>
      </c>
      <c r="E95" s="7">
        <v>3</v>
      </c>
      <c r="F95" s="7">
        <v>9</v>
      </c>
      <c r="G95" s="538">
        <f t="shared" si="2"/>
        <v>0.0032085561497326204</v>
      </c>
      <c r="I95" s="79"/>
      <c r="K95" s="78"/>
      <c r="L95" s="78"/>
      <c r="M95" s="78"/>
    </row>
    <row r="96" spans="1:13" ht="12.75">
      <c r="A96" s="89"/>
      <c r="B96" s="86" t="s">
        <v>41</v>
      </c>
      <c r="C96" s="86" t="s">
        <v>462</v>
      </c>
      <c r="D96" s="7">
        <v>4</v>
      </c>
      <c r="E96" s="7">
        <v>1</v>
      </c>
      <c r="F96" s="7">
        <v>5</v>
      </c>
      <c r="G96" s="538">
        <f t="shared" si="2"/>
        <v>0.0017825311942959</v>
      </c>
      <c r="I96" s="79"/>
      <c r="K96" s="78"/>
      <c r="L96" s="78"/>
      <c r="M96" s="78"/>
    </row>
    <row r="97" spans="1:13" ht="12.75">
      <c r="A97" s="87"/>
      <c r="B97" s="546" t="s">
        <v>359</v>
      </c>
      <c r="C97" s="540"/>
      <c r="D97" s="541">
        <f>SUM(D93:D96)</f>
        <v>45</v>
      </c>
      <c r="E97" s="541">
        <f>SUM(E93:E96)</f>
        <v>5</v>
      </c>
      <c r="F97" s="541">
        <f>SUM(F93:F96)</f>
        <v>50</v>
      </c>
      <c r="G97" s="542">
        <f t="shared" si="2"/>
        <v>0.017825311942959002</v>
      </c>
      <c r="I97" s="79"/>
      <c r="K97" s="78"/>
      <c r="L97" s="78"/>
      <c r="M97" s="78"/>
    </row>
    <row r="98" spans="1:13" ht="12.75">
      <c r="A98" s="85" t="s">
        <v>42</v>
      </c>
      <c r="B98" s="625" t="s">
        <v>51</v>
      </c>
      <c r="C98" s="86" t="s">
        <v>225</v>
      </c>
      <c r="D98" s="7">
        <v>26</v>
      </c>
      <c r="E98" s="7">
        <v>4</v>
      </c>
      <c r="F98" s="7">
        <v>30</v>
      </c>
      <c r="G98" s="538">
        <f t="shared" si="2"/>
        <v>0.0106951871657754</v>
      </c>
      <c r="I98" s="79"/>
      <c r="K98" s="78"/>
      <c r="L98" s="78"/>
      <c r="M98" s="78"/>
    </row>
    <row r="99" spans="1:13" ht="12.75">
      <c r="A99" s="88"/>
      <c r="B99" s="627"/>
      <c r="C99" s="86" t="s">
        <v>463</v>
      </c>
      <c r="D99" s="7">
        <v>1</v>
      </c>
      <c r="E99" s="7"/>
      <c r="F99" s="7">
        <v>1</v>
      </c>
      <c r="G99" s="538">
        <f t="shared" si="2"/>
        <v>0.00035650623885918</v>
      </c>
      <c r="I99" s="79"/>
      <c r="K99" s="78"/>
      <c r="L99" s="78"/>
      <c r="M99" s="78"/>
    </row>
    <row r="100" spans="1:13" ht="12.75">
      <c r="A100" s="88"/>
      <c r="B100" s="86" t="s">
        <v>45</v>
      </c>
      <c r="C100" s="86" t="s">
        <v>218</v>
      </c>
      <c r="D100" s="7">
        <v>5</v>
      </c>
      <c r="E100" s="7"/>
      <c r="F100" s="7">
        <v>5</v>
      </c>
      <c r="G100" s="538">
        <f t="shared" si="2"/>
        <v>0.0017825311942959</v>
      </c>
      <c r="I100" s="79"/>
      <c r="K100" s="78"/>
      <c r="L100" s="78"/>
      <c r="M100" s="78"/>
    </row>
    <row r="101" spans="1:13" ht="12.75">
      <c r="A101" s="524"/>
      <c r="B101" s="546" t="s">
        <v>360</v>
      </c>
      <c r="C101" s="540"/>
      <c r="D101" s="541">
        <f>SUM(D98:D100)</f>
        <v>32</v>
      </c>
      <c r="E101" s="541">
        <f>SUM(E98:E100)</f>
        <v>4</v>
      </c>
      <c r="F101" s="541">
        <f>SUM(F98:F100)</f>
        <v>36</v>
      </c>
      <c r="G101" s="542">
        <f t="shared" si="2"/>
        <v>0.012834224598930482</v>
      </c>
      <c r="I101" s="79"/>
      <c r="K101" s="78"/>
      <c r="L101" s="78"/>
      <c r="M101" s="78"/>
    </row>
    <row r="102" spans="1:13" ht="12.75">
      <c r="A102" s="85" t="s">
        <v>52</v>
      </c>
      <c r="B102" s="625" t="s">
        <v>52</v>
      </c>
      <c r="C102" s="86" t="s">
        <v>227</v>
      </c>
      <c r="D102" s="7">
        <v>56</v>
      </c>
      <c r="E102" s="7"/>
      <c r="F102" s="7">
        <v>56</v>
      </c>
      <c r="G102" s="538">
        <f t="shared" si="2"/>
        <v>0.019964349376114084</v>
      </c>
      <c r="I102" s="79"/>
      <c r="K102" s="78"/>
      <c r="L102" s="78"/>
      <c r="M102" s="78"/>
    </row>
    <row r="103" spans="1:13" ht="12.75">
      <c r="A103" s="89"/>
      <c r="B103" s="626"/>
      <c r="C103" s="86" t="s">
        <v>464</v>
      </c>
      <c r="D103" s="7">
        <v>10</v>
      </c>
      <c r="E103" s="7">
        <v>2</v>
      </c>
      <c r="F103" s="7">
        <v>12</v>
      </c>
      <c r="G103" s="538">
        <f t="shared" si="2"/>
        <v>0.0042780748663101605</v>
      </c>
      <c r="I103" s="79"/>
      <c r="K103" s="78"/>
      <c r="L103" s="78"/>
      <c r="M103" s="78"/>
    </row>
    <row r="104" spans="1:13" ht="12.75">
      <c r="A104" s="89"/>
      <c r="B104" s="627"/>
      <c r="C104" s="86" t="s">
        <v>465</v>
      </c>
      <c r="D104" s="7">
        <v>2</v>
      </c>
      <c r="E104" s="7"/>
      <c r="F104" s="7">
        <v>2</v>
      </c>
      <c r="G104" s="538">
        <f t="shared" si="2"/>
        <v>0.00071301247771836</v>
      </c>
      <c r="I104" s="79"/>
      <c r="K104" s="78"/>
      <c r="L104" s="78"/>
      <c r="M104" s="78"/>
    </row>
    <row r="105" spans="1:13" ht="12.75">
      <c r="A105" s="87"/>
      <c r="B105" s="547" t="s">
        <v>361</v>
      </c>
      <c r="C105" s="540"/>
      <c r="D105" s="541">
        <f>SUM(D102:D104)</f>
        <v>68</v>
      </c>
      <c r="E105" s="541">
        <f>SUM(E102:E104)</f>
        <v>2</v>
      </c>
      <c r="F105" s="541">
        <f>SUM(F102:F104)</f>
        <v>70</v>
      </c>
      <c r="G105" s="542">
        <f t="shared" si="2"/>
        <v>0.024955436720142603</v>
      </c>
      <c r="I105" s="79"/>
      <c r="K105" s="78"/>
      <c r="L105" s="78"/>
      <c r="M105" s="78"/>
    </row>
    <row r="106" spans="1:23" ht="12.75">
      <c r="A106" s="85" t="s">
        <v>54</v>
      </c>
      <c r="B106" s="86" t="s">
        <v>54</v>
      </c>
      <c r="C106" s="86" t="s">
        <v>228</v>
      </c>
      <c r="D106" s="7">
        <v>19</v>
      </c>
      <c r="E106" s="7">
        <v>6</v>
      </c>
      <c r="F106" s="7">
        <v>25</v>
      </c>
      <c r="G106" s="538">
        <f t="shared" si="2"/>
        <v>0.008912655971479501</v>
      </c>
      <c r="I106" s="79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1:23" ht="12.75">
      <c r="A107" s="87"/>
      <c r="B107" s="546" t="s">
        <v>362</v>
      </c>
      <c r="C107" s="540"/>
      <c r="D107" s="541">
        <f>SUM(D106)</f>
        <v>19</v>
      </c>
      <c r="E107" s="541">
        <f>SUM(E106)</f>
        <v>6</v>
      </c>
      <c r="F107" s="541">
        <f>SUM(F106)</f>
        <v>25</v>
      </c>
      <c r="G107" s="542">
        <f aca="true" t="shared" si="3" ref="G107:G129">F107/$F$130</f>
        <v>0.008912655971479501</v>
      </c>
      <c r="I107" s="79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1:23" ht="12.75">
      <c r="A108" s="564" t="s">
        <v>55</v>
      </c>
      <c r="B108" s="625" t="s">
        <v>56</v>
      </c>
      <c r="C108" s="86" t="s">
        <v>229</v>
      </c>
      <c r="D108" s="7">
        <v>75</v>
      </c>
      <c r="E108" s="7">
        <v>7</v>
      </c>
      <c r="F108" s="7">
        <v>82</v>
      </c>
      <c r="G108" s="538">
        <f t="shared" si="3"/>
        <v>0.02923351158645276</v>
      </c>
      <c r="I108" s="79"/>
      <c r="K108" s="78"/>
      <c r="L108" s="78"/>
      <c r="M108" s="78"/>
      <c r="N108" s="78"/>
      <c r="O108" s="565"/>
      <c r="P108" s="78"/>
      <c r="Q108" s="78"/>
      <c r="R108" s="78"/>
      <c r="S108" s="78"/>
      <c r="T108" s="78"/>
      <c r="U108" s="78"/>
      <c r="V108" s="78"/>
      <c r="W108" s="78"/>
    </row>
    <row r="109" spans="1:23" ht="12.75">
      <c r="A109" s="89"/>
      <c r="B109" s="627"/>
      <c r="C109" s="86" t="s">
        <v>466</v>
      </c>
      <c r="D109" s="7">
        <v>1</v>
      </c>
      <c r="E109" s="7"/>
      <c r="F109" s="7">
        <v>1</v>
      </c>
      <c r="G109" s="538">
        <f t="shared" si="3"/>
        <v>0.00035650623885918</v>
      </c>
      <c r="I109" s="79"/>
      <c r="K109" s="78"/>
      <c r="L109" s="78"/>
      <c r="M109" s="78"/>
      <c r="N109" s="78"/>
      <c r="O109" s="565"/>
      <c r="P109" s="78"/>
      <c r="Q109" s="78"/>
      <c r="R109" s="78"/>
      <c r="S109" s="78"/>
      <c r="T109" s="78"/>
      <c r="U109" s="78"/>
      <c r="V109" s="78"/>
      <c r="W109" s="78"/>
    </row>
    <row r="110" spans="1:23" ht="12.75">
      <c r="A110" s="89"/>
      <c r="B110" s="625" t="s">
        <v>467</v>
      </c>
      <c r="C110" s="86" t="s">
        <v>468</v>
      </c>
      <c r="D110" s="7">
        <v>49</v>
      </c>
      <c r="E110" s="7">
        <v>1</v>
      </c>
      <c r="F110" s="7">
        <v>50</v>
      </c>
      <c r="G110" s="538">
        <f t="shared" si="3"/>
        <v>0.017825311942959002</v>
      </c>
      <c r="I110" s="79"/>
      <c r="K110" s="78"/>
      <c r="L110" s="78"/>
      <c r="M110" s="78"/>
      <c r="N110" s="78"/>
      <c r="O110" s="565"/>
      <c r="P110" s="78"/>
      <c r="Q110" s="78"/>
      <c r="R110" s="78"/>
      <c r="S110" s="78"/>
      <c r="T110" s="78"/>
      <c r="U110" s="78"/>
      <c r="V110" s="78"/>
      <c r="W110" s="78"/>
    </row>
    <row r="111" spans="1:23" ht="12.75">
      <c r="A111" s="89"/>
      <c r="B111" s="627"/>
      <c r="C111" s="86" t="s">
        <v>469</v>
      </c>
      <c r="D111" s="7">
        <v>2</v>
      </c>
      <c r="E111" s="7"/>
      <c r="F111" s="7">
        <v>2</v>
      </c>
      <c r="G111" s="538">
        <f t="shared" si="3"/>
        <v>0.00071301247771836</v>
      </c>
      <c r="I111" s="79"/>
      <c r="K111" s="78"/>
      <c r="L111" s="78"/>
      <c r="M111" s="78"/>
      <c r="N111" s="78"/>
      <c r="O111" s="565"/>
      <c r="P111" s="78"/>
      <c r="Q111" s="78"/>
      <c r="R111" s="78"/>
      <c r="S111" s="78"/>
      <c r="T111" s="78"/>
      <c r="U111" s="78"/>
      <c r="V111" s="78"/>
      <c r="W111" s="78"/>
    </row>
    <row r="112" spans="1:23" ht="12.75">
      <c r="A112" s="87"/>
      <c r="B112" s="547" t="s">
        <v>363</v>
      </c>
      <c r="C112" s="540"/>
      <c r="D112" s="541">
        <f>SUM(D108:D111)</f>
        <v>127</v>
      </c>
      <c r="E112" s="541">
        <f>SUM(E108:E111)</f>
        <v>8</v>
      </c>
      <c r="F112" s="541">
        <f>SUM(F108:F111)</f>
        <v>135</v>
      </c>
      <c r="G112" s="542">
        <f t="shared" si="3"/>
        <v>0.0481283422459893</v>
      </c>
      <c r="I112" s="79"/>
      <c r="K112" s="78"/>
      <c r="L112" s="78"/>
      <c r="M112" s="78"/>
      <c r="N112" s="78"/>
      <c r="O112" s="565"/>
      <c r="P112" s="78"/>
      <c r="Q112" s="78"/>
      <c r="R112" s="78"/>
      <c r="S112" s="78"/>
      <c r="T112" s="78"/>
      <c r="U112" s="78"/>
      <c r="V112" s="78"/>
      <c r="W112" s="78"/>
    </row>
    <row r="113" spans="1:23" ht="12.75">
      <c r="A113" s="85" t="s">
        <v>57</v>
      </c>
      <c r="B113" s="86" t="s">
        <v>57</v>
      </c>
      <c r="C113" s="86" t="s">
        <v>230</v>
      </c>
      <c r="D113" s="7">
        <v>12</v>
      </c>
      <c r="E113" s="7">
        <v>3</v>
      </c>
      <c r="F113" s="7">
        <v>15</v>
      </c>
      <c r="G113" s="538">
        <f t="shared" si="3"/>
        <v>0.0053475935828877</v>
      </c>
      <c r="I113" s="79"/>
      <c r="K113" s="78"/>
      <c r="L113" s="78"/>
      <c r="M113" s="78"/>
      <c r="N113" s="78"/>
      <c r="O113" s="565"/>
      <c r="P113" s="78"/>
      <c r="Q113" s="78"/>
      <c r="R113" s="78"/>
      <c r="S113" s="78"/>
      <c r="T113" s="78"/>
      <c r="U113" s="78"/>
      <c r="V113" s="78"/>
      <c r="W113" s="78"/>
    </row>
    <row r="114" spans="1:23" ht="12.75">
      <c r="A114" s="87"/>
      <c r="B114" s="540" t="s">
        <v>364</v>
      </c>
      <c r="C114" s="540"/>
      <c r="D114" s="541">
        <f>SUM(D113)</f>
        <v>12</v>
      </c>
      <c r="E114" s="541">
        <f>SUM(E113)</f>
        <v>3</v>
      </c>
      <c r="F114" s="541">
        <f>SUM(F113)</f>
        <v>15</v>
      </c>
      <c r="G114" s="542">
        <f t="shared" si="3"/>
        <v>0.0053475935828877</v>
      </c>
      <c r="I114" s="79"/>
      <c r="K114" s="78"/>
      <c r="L114" s="78"/>
      <c r="M114" s="78"/>
      <c r="N114" s="78"/>
      <c r="O114" s="565"/>
      <c r="P114" s="78"/>
      <c r="Q114" s="78"/>
      <c r="R114" s="78"/>
      <c r="S114" s="78"/>
      <c r="T114" s="78"/>
      <c r="U114" s="78"/>
      <c r="V114" s="78"/>
      <c r="W114" s="78"/>
    </row>
    <row r="115" spans="1:23" ht="12.75">
      <c r="A115" s="85" t="s">
        <v>58</v>
      </c>
      <c r="B115" s="86" t="s">
        <v>470</v>
      </c>
      <c r="C115" s="86" t="s">
        <v>471</v>
      </c>
      <c r="D115" s="7">
        <v>29</v>
      </c>
      <c r="E115" s="7">
        <v>25</v>
      </c>
      <c r="F115" s="7">
        <v>54</v>
      </c>
      <c r="G115" s="538">
        <f t="shared" si="3"/>
        <v>0.019251336898395723</v>
      </c>
      <c r="I115" s="543"/>
      <c r="J115" s="544"/>
      <c r="K115" s="78"/>
      <c r="L115" s="78"/>
      <c r="M115" s="78"/>
      <c r="N115" s="78"/>
      <c r="O115" s="565"/>
      <c r="P115" s="78"/>
      <c r="Q115" s="78"/>
      <c r="R115" s="78"/>
      <c r="S115" s="78"/>
      <c r="T115" s="78"/>
      <c r="U115" s="78"/>
      <c r="V115" s="78"/>
      <c r="W115" s="78"/>
    </row>
    <row r="116" spans="1:23" ht="12.75">
      <c r="A116" s="89"/>
      <c r="B116" s="625" t="s">
        <v>58</v>
      </c>
      <c r="C116" s="86" t="s">
        <v>231</v>
      </c>
      <c r="D116" s="7">
        <v>197</v>
      </c>
      <c r="E116" s="7">
        <v>2</v>
      </c>
      <c r="F116" s="7">
        <v>199</v>
      </c>
      <c r="G116" s="538">
        <f t="shared" si="3"/>
        <v>0.07094474153297682</v>
      </c>
      <c r="I116" s="543"/>
      <c r="J116" s="544"/>
      <c r="K116" s="78"/>
      <c r="L116" s="78"/>
      <c r="M116" s="78"/>
      <c r="N116" s="78"/>
      <c r="O116" s="565"/>
      <c r="P116" s="78"/>
      <c r="Q116" s="78"/>
      <c r="R116" s="78"/>
      <c r="S116" s="78"/>
      <c r="T116" s="78"/>
      <c r="U116" s="78"/>
      <c r="V116" s="78"/>
      <c r="W116" s="78"/>
    </row>
    <row r="117" spans="1:23" ht="12.75">
      <c r="A117" s="89"/>
      <c r="B117" s="627"/>
      <c r="C117" s="86" t="s">
        <v>472</v>
      </c>
      <c r="D117" s="7">
        <v>3</v>
      </c>
      <c r="E117" s="7"/>
      <c r="F117" s="7">
        <v>3</v>
      </c>
      <c r="G117" s="538">
        <f t="shared" si="3"/>
        <v>0.0010695187165775401</v>
      </c>
      <c r="I117" s="543"/>
      <c r="J117" s="544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1:23" ht="12.75">
      <c r="A118" s="87"/>
      <c r="B118" s="547" t="s">
        <v>365</v>
      </c>
      <c r="C118" s="540"/>
      <c r="D118" s="541">
        <f>SUM(D115:D117)</f>
        <v>229</v>
      </c>
      <c r="E118" s="541">
        <f>SUM(E115:E117)</f>
        <v>27</v>
      </c>
      <c r="F118" s="541">
        <f>SUM(F115:F117)</f>
        <v>256</v>
      </c>
      <c r="G118" s="542">
        <f t="shared" si="3"/>
        <v>0.09126559714795009</v>
      </c>
      <c r="I118" s="543"/>
      <c r="J118" s="544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1:23" ht="12.75">
      <c r="A119" s="632" t="s">
        <v>59</v>
      </c>
      <c r="B119" s="86" t="s">
        <v>473</v>
      </c>
      <c r="C119" s="86" t="s">
        <v>474</v>
      </c>
      <c r="D119" s="7">
        <v>8</v>
      </c>
      <c r="E119" s="7">
        <v>1</v>
      </c>
      <c r="F119" s="7">
        <v>9</v>
      </c>
      <c r="G119" s="538">
        <f t="shared" si="3"/>
        <v>0.0032085561497326204</v>
      </c>
      <c r="I119" s="543"/>
      <c r="J119" s="544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1:13" ht="12.75">
      <c r="A120" s="633"/>
      <c r="B120" s="86" t="s">
        <v>59</v>
      </c>
      <c r="C120" s="86" t="s">
        <v>232</v>
      </c>
      <c r="D120" s="7">
        <v>146</v>
      </c>
      <c r="E120" s="7">
        <v>7</v>
      </c>
      <c r="F120" s="7">
        <v>153</v>
      </c>
      <c r="G120" s="538">
        <f t="shared" si="3"/>
        <v>0.05454545454545454</v>
      </c>
      <c r="I120" s="543"/>
      <c r="J120" s="544"/>
      <c r="K120" s="78"/>
      <c r="L120" s="78"/>
      <c r="M120" s="78"/>
    </row>
    <row r="121" spans="1:13" ht="12.75">
      <c r="A121" s="88"/>
      <c r="B121" s="540" t="s">
        <v>366</v>
      </c>
      <c r="C121" s="540"/>
      <c r="D121" s="541">
        <f>SUM(D119:D120)</f>
        <v>154</v>
      </c>
      <c r="E121" s="541">
        <f>SUM(E119:E120)</f>
        <v>8</v>
      </c>
      <c r="F121" s="541">
        <f>SUM(F119:F120)</f>
        <v>162</v>
      </c>
      <c r="G121" s="542">
        <f t="shared" si="3"/>
        <v>0.057754010695187166</v>
      </c>
      <c r="I121" s="543"/>
      <c r="J121" s="544"/>
      <c r="K121" s="78"/>
      <c r="L121" s="78"/>
      <c r="M121" s="78"/>
    </row>
    <row r="122" spans="1:13" ht="12.75">
      <c r="A122" s="564" t="s">
        <v>475</v>
      </c>
      <c r="B122" s="86" t="s">
        <v>476</v>
      </c>
      <c r="C122" s="86" t="s">
        <v>477</v>
      </c>
      <c r="D122" s="7">
        <v>211</v>
      </c>
      <c r="E122" s="7"/>
      <c r="F122" s="7">
        <v>211</v>
      </c>
      <c r="G122" s="538">
        <f t="shared" si="3"/>
        <v>0.07522281639928699</v>
      </c>
      <c r="I122" s="543"/>
      <c r="J122" s="544"/>
      <c r="K122" s="78"/>
      <c r="L122" s="78"/>
      <c r="M122" s="78"/>
    </row>
    <row r="123" spans="1:13" ht="12.75">
      <c r="A123" s="89"/>
      <c r="B123" s="564" t="s">
        <v>478</v>
      </c>
      <c r="C123" s="86" t="s">
        <v>479</v>
      </c>
      <c r="D123" s="7">
        <v>1</v>
      </c>
      <c r="E123" s="7"/>
      <c r="F123" s="7">
        <v>1</v>
      </c>
      <c r="G123" s="538">
        <f t="shared" si="3"/>
        <v>0.00035650623885918</v>
      </c>
      <c r="I123" s="543"/>
      <c r="J123" s="544"/>
      <c r="K123" s="78"/>
      <c r="L123" s="78"/>
      <c r="M123" s="78"/>
    </row>
    <row r="124" spans="1:13" ht="12.75">
      <c r="A124" s="89"/>
      <c r="B124" s="89"/>
      <c r="C124" s="86" t="s">
        <v>480</v>
      </c>
      <c r="D124" s="7">
        <v>4</v>
      </c>
      <c r="E124" s="7"/>
      <c r="F124" s="7">
        <v>4</v>
      </c>
      <c r="G124" s="538">
        <f t="shared" si="3"/>
        <v>0.00142602495543672</v>
      </c>
      <c r="I124" s="543"/>
      <c r="J124" s="544"/>
      <c r="K124" s="78"/>
      <c r="L124" s="78"/>
      <c r="M124" s="78"/>
    </row>
    <row r="125" spans="1:13" ht="12.75">
      <c r="A125" s="89"/>
      <c r="B125" s="89"/>
      <c r="C125" s="86" t="s">
        <v>481</v>
      </c>
      <c r="D125" s="7">
        <v>7</v>
      </c>
      <c r="E125" s="7"/>
      <c r="F125" s="7">
        <v>7</v>
      </c>
      <c r="G125" s="538">
        <f t="shared" si="3"/>
        <v>0.0024955436720142605</v>
      </c>
      <c r="I125" s="543"/>
      <c r="J125" s="544"/>
      <c r="K125" s="78"/>
      <c r="L125" s="78"/>
      <c r="M125" s="78"/>
    </row>
    <row r="126" spans="1:13" ht="12.75">
      <c r="A126" s="89"/>
      <c r="B126" s="89"/>
      <c r="C126" s="86" t="s">
        <v>482</v>
      </c>
      <c r="D126" s="7">
        <v>61</v>
      </c>
      <c r="E126" s="7"/>
      <c r="F126" s="7">
        <v>61</v>
      </c>
      <c r="G126" s="538">
        <f t="shared" si="3"/>
        <v>0.021746880570409983</v>
      </c>
      <c r="I126" s="543"/>
      <c r="J126" s="544"/>
      <c r="K126" s="78"/>
      <c r="L126" s="78"/>
      <c r="M126" s="78"/>
    </row>
    <row r="127" spans="1:13" ht="12.75">
      <c r="A127" s="89"/>
      <c r="B127" s="89"/>
      <c r="C127" s="86" t="s">
        <v>483</v>
      </c>
      <c r="D127" s="7">
        <v>954</v>
      </c>
      <c r="E127" s="7"/>
      <c r="F127" s="7">
        <v>954</v>
      </c>
      <c r="G127" s="538">
        <f t="shared" si="3"/>
        <v>0.34010695187165774</v>
      </c>
      <c r="I127" s="543"/>
      <c r="J127" s="544"/>
      <c r="K127" s="78"/>
      <c r="L127" s="78"/>
      <c r="M127" s="78"/>
    </row>
    <row r="128" spans="1:13" ht="12.75">
      <c r="A128" s="89"/>
      <c r="B128" s="103"/>
      <c r="C128" s="86" t="s">
        <v>484</v>
      </c>
      <c r="D128" s="7">
        <v>1</v>
      </c>
      <c r="E128" s="7"/>
      <c r="F128" s="7">
        <v>1</v>
      </c>
      <c r="G128" s="538">
        <f t="shared" si="3"/>
        <v>0.00035650623885918</v>
      </c>
      <c r="I128" s="543"/>
      <c r="J128" s="544"/>
      <c r="K128" s="78"/>
      <c r="L128" s="78"/>
      <c r="M128" s="78"/>
    </row>
    <row r="129" spans="1:13" ht="12.75">
      <c r="A129" s="87"/>
      <c r="B129" s="547" t="s">
        <v>485</v>
      </c>
      <c r="C129" s="540"/>
      <c r="D129" s="541">
        <f>SUM(D122:D128)</f>
        <v>1239</v>
      </c>
      <c r="E129" s="541"/>
      <c r="F129" s="541">
        <f>SUM(F122:F128)</f>
        <v>1239</v>
      </c>
      <c r="G129" s="542">
        <f t="shared" si="3"/>
        <v>0.44171122994652406</v>
      </c>
      <c r="I129" s="543"/>
      <c r="J129" s="544"/>
      <c r="K129" s="78"/>
      <c r="L129" s="78"/>
      <c r="M129" s="78"/>
    </row>
    <row r="130" spans="1:11" ht="12.75">
      <c r="A130" s="525" t="s">
        <v>486</v>
      </c>
      <c r="B130" s="93"/>
      <c r="C130" s="90"/>
      <c r="D130" s="91">
        <f>SUM(D129,D121,D118,D114,D112,D107,D105,D101,D97,D92,D90,D88,D86,D81,D77)</f>
        <v>2707</v>
      </c>
      <c r="E130" s="91">
        <f>SUM(E129,E121,E118,E114,E112,E107,E105,E101,E97,E92,E90,E88,E86,E81,E77)</f>
        <v>98</v>
      </c>
      <c r="F130" s="91">
        <f>SUM(F129,F121,F118,F114,F112,F107,F105,F101,F97,F92,F90,F88,F86,F81,F77)</f>
        <v>2805</v>
      </c>
      <c r="G130" s="92">
        <f>F130/$F$156</f>
        <v>0.8528428093645485</v>
      </c>
      <c r="I130" s="566"/>
      <c r="J130" s="544"/>
      <c r="K130" s="537"/>
    </row>
    <row r="131" spans="1:13" ht="12.75">
      <c r="A131" s="563" t="s">
        <v>307</v>
      </c>
      <c r="B131" s="105"/>
      <c r="C131" s="100"/>
      <c r="D131" s="101"/>
      <c r="E131" s="101"/>
      <c r="F131" s="101"/>
      <c r="G131" s="106"/>
      <c r="I131" s="78"/>
      <c r="J131" s="536"/>
      <c r="K131" s="78"/>
      <c r="L131" s="78"/>
      <c r="M131" s="78"/>
    </row>
    <row r="132" spans="1:13" ht="12.75">
      <c r="A132" s="85" t="s">
        <v>30</v>
      </c>
      <c r="B132" s="107" t="s">
        <v>30</v>
      </c>
      <c r="C132" s="86" t="s">
        <v>487</v>
      </c>
      <c r="D132" s="7">
        <v>6</v>
      </c>
      <c r="E132" s="7"/>
      <c r="F132" s="7">
        <v>6</v>
      </c>
      <c r="G132" s="538">
        <f aca="true" t="shared" si="4" ref="G132:G154">F132/$F$155</f>
        <v>0.012396694214876033</v>
      </c>
      <c r="I132" s="79"/>
      <c r="K132" s="78"/>
      <c r="L132" s="78"/>
      <c r="M132" s="78"/>
    </row>
    <row r="133" spans="1:13" ht="12.75">
      <c r="A133" s="87"/>
      <c r="B133" s="555" t="s">
        <v>354</v>
      </c>
      <c r="C133" s="540"/>
      <c r="D133" s="541">
        <f>SUM(D132)</f>
        <v>6</v>
      </c>
      <c r="E133" s="541"/>
      <c r="F133" s="541">
        <f>SUM(F132)</f>
        <v>6</v>
      </c>
      <c r="G133" s="542">
        <f t="shared" si="4"/>
        <v>0.012396694214876033</v>
      </c>
      <c r="I133" s="79"/>
      <c r="K133" s="78"/>
      <c r="L133" s="78"/>
      <c r="M133" s="78"/>
    </row>
    <row r="134" spans="1:13" ht="12.75">
      <c r="A134" s="85" t="s">
        <v>31</v>
      </c>
      <c r="B134" s="107" t="s">
        <v>31</v>
      </c>
      <c r="C134" s="86" t="s">
        <v>488</v>
      </c>
      <c r="D134" s="7">
        <v>30</v>
      </c>
      <c r="E134" s="7"/>
      <c r="F134" s="7">
        <v>30</v>
      </c>
      <c r="G134" s="538">
        <f t="shared" si="4"/>
        <v>0.06198347107438017</v>
      </c>
      <c r="I134" s="79"/>
      <c r="K134" s="78"/>
      <c r="L134" s="78"/>
      <c r="M134" s="78"/>
    </row>
    <row r="135" spans="1:13" ht="12.75">
      <c r="A135" s="87"/>
      <c r="B135" s="555" t="s">
        <v>355</v>
      </c>
      <c r="C135" s="540"/>
      <c r="D135" s="541">
        <f>SUM(D134)</f>
        <v>30</v>
      </c>
      <c r="E135" s="541"/>
      <c r="F135" s="541">
        <f>SUM(F134)</f>
        <v>30</v>
      </c>
      <c r="G135" s="542">
        <f t="shared" si="4"/>
        <v>0.06198347107438017</v>
      </c>
      <c r="I135" s="79"/>
      <c r="K135" s="78"/>
      <c r="L135" s="78"/>
      <c r="M135" s="78"/>
    </row>
    <row r="136" spans="1:13" ht="12.75">
      <c r="A136" s="85" t="s">
        <v>33</v>
      </c>
      <c r="B136" s="107" t="s">
        <v>33</v>
      </c>
      <c r="C136" s="86" t="s">
        <v>489</v>
      </c>
      <c r="D136" s="7">
        <v>14</v>
      </c>
      <c r="E136" s="7"/>
      <c r="F136" s="7">
        <v>14</v>
      </c>
      <c r="G136" s="538">
        <f t="shared" si="4"/>
        <v>0.028925619834710745</v>
      </c>
      <c r="I136" s="79"/>
      <c r="K136" s="78"/>
      <c r="L136" s="78"/>
      <c r="M136" s="78"/>
    </row>
    <row r="137" spans="1:13" ht="12.75">
      <c r="A137" s="87"/>
      <c r="B137" s="555" t="s">
        <v>356</v>
      </c>
      <c r="C137" s="540"/>
      <c r="D137" s="541">
        <f>SUM(D136)</f>
        <v>14</v>
      </c>
      <c r="E137" s="541"/>
      <c r="F137" s="541">
        <f>SUM(F136)</f>
        <v>14</v>
      </c>
      <c r="G137" s="542">
        <f t="shared" si="4"/>
        <v>0.028925619834710745</v>
      </c>
      <c r="I137" s="79"/>
      <c r="K137" s="78"/>
      <c r="L137" s="78"/>
      <c r="M137" s="78"/>
    </row>
    <row r="138" spans="1:13" ht="12.75">
      <c r="A138" s="564" t="s">
        <v>34</v>
      </c>
      <c r="B138" s="107" t="s">
        <v>34</v>
      </c>
      <c r="C138" s="86" t="s">
        <v>490</v>
      </c>
      <c r="D138" s="7">
        <v>66</v>
      </c>
      <c r="E138" s="7">
        <v>1</v>
      </c>
      <c r="F138" s="7">
        <v>67</v>
      </c>
      <c r="G138" s="538">
        <f t="shared" si="4"/>
        <v>0.1384297520661157</v>
      </c>
      <c r="I138" s="79"/>
      <c r="K138" s="78"/>
      <c r="L138" s="78"/>
      <c r="M138" s="78"/>
    </row>
    <row r="139" spans="1:13" ht="12.75">
      <c r="A139" s="564"/>
      <c r="B139" s="107" t="s">
        <v>491</v>
      </c>
      <c r="C139" s="86" t="s">
        <v>492</v>
      </c>
      <c r="D139" s="7">
        <v>1</v>
      </c>
      <c r="E139" s="7"/>
      <c r="F139" s="7">
        <v>1</v>
      </c>
      <c r="G139" s="538">
        <f t="shared" si="4"/>
        <v>0.002066115702479339</v>
      </c>
      <c r="I139" s="79"/>
      <c r="K139" s="78"/>
      <c r="L139" s="78"/>
      <c r="M139" s="78"/>
    </row>
    <row r="140" spans="1:13" ht="12.75">
      <c r="A140" s="87"/>
      <c r="B140" s="555" t="s">
        <v>357</v>
      </c>
      <c r="C140" s="540"/>
      <c r="D140" s="541">
        <f>SUM(D138:D139)</f>
        <v>67</v>
      </c>
      <c r="E140" s="541">
        <f>SUM(E138:E139)</f>
        <v>1</v>
      </c>
      <c r="F140" s="541">
        <f>SUM(F138:F139)</f>
        <v>68</v>
      </c>
      <c r="G140" s="542">
        <f t="shared" si="4"/>
        <v>0.14049586776859505</v>
      </c>
      <c r="I140" s="79"/>
      <c r="K140" s="78"/>
      <c r="L140" s="78"/>
      <c r="M140" s="78"/>
    </row>
    <row r="141" spans="1:13" ht="12.75">
      <c r="A141" s="85" t="s">
        <v>36</v>
      </c>
      <c r="B141" s="107" t="s">
        <v>36</v>
      </c>
      <c r="C141" s="86" t="s">
        <v>493</v>
      </c>
      <c r="D141" s="7">
        <v>32</v>
      </c>
      <c r="E141" s="7"/>
      <c r="F141" s="7">
        <v>32</v>
      </c>
      <c r="G141" s="538">
        <f t="shared" si="4"/>
        <v>0.06611570247933884</v>
      </c>
      <c r="I141" s="79"/>
      <c r="K141" s="78"/>
      <c r="L141" s="78"/>
      <c r="M141" s="78"/>
    </row>
    <row r="142" spans="1:13" ht="12.75">
      <c r="A142" s="87"/>
      <c r="B142" s="555" t="s">
        <v>358</v>
      </c>
      <c r="C142" s="540"/>
      <c r="D142" s="541">
        <f>SUM(D141)</f>
        <v>32</v>
      </c>
      <c r="E142" s="541"/>
      <c r="F142" s="541">
        <f>SUM(F141)</f>
        <v>32</v>
      </c>
      <c r="G142" s="542">
        <f t="shared" si="4"/>
        <v>0.06611570247933884</v>
      </c>
      <c r="I142" s="79"/>
      <c r="K142" s="78"/>
      <c r="L142" s="78"/>
      <c r="M142" s="78"/>
    </row>
    <row r="143" spans="1:13" ht="12.75">
      <c r="A143" s="85" t="s">
        <v>42</v>
      </c>
      <c r="B143" s="107" t="s">
        <v>51</v>
      </c>
      <c r="C143" s="86" t="s">
        <v>494</v>
      </c>
      <c r="D143" s="7">
        <v>7</v>
      </c>
      <c r="E143" s="7"/>
      <c r="F143" s="7">
        <v>7</v>
      </c>
      <c r="G143" s="538">
        <f t="shared" si="4"/>
        <v>0.014462809917355372</v>
      </c>
      <c r="I143" s="79"/>
      <c r="K143" s="78"/>
      <c r="L143" s="78"/>
      <c r="M143" s="78"/>
    </row>
    <row r="144" spans="1:13" ht="12.75">
      <c r="A144" s="87"/>
      <c r="B144" s="555" t="s">
        <v>360</v>
      </c>
      <c r="C144" s="540"/>
      <c r="D144" s="541">
        <f>SUM(D143)</f>
        <v>7</v>
      </c>
      <c r="E144" s="541"/>
      <c r="F144" s="541">
        <f>SUM(F143)</f>
        <v>7</v>
      </c>
      <c r="G144" s="542">
        <f t="shared" si="4"/>
        <v>0.014462809917355372</v>
      </c>
      <c r="I144" s="543"/>
      <c r="J144" s="544"/>
      <c r="K144" s="78"/>
      <c r="L144" s="78"/>
      <c r="M144" s="78"/>
    </row>
    <row r="145" spans="1:13" ht="12.75">
      <c r="A145" s="85" t="s">
        <v>52</v>
      </c>
      <c r="B145" s="107" t="s">
        <v>52</v>
      </c>
      <c r="C145" s="86" t="s">
        <v>495</v>
      </c>
      <c r="D145" s="7">
        <v>49</v>
      </c>
      <c r="E145" s="7"/>
      <c r="F145" s="7">
        <v>49</v>
      </c>
      <c r="G145" s="538">
        <f t="shared" si="4"/>
        <v>0.1012396694214876</v>
      </c>
      <c r="I145" s="543"/>
      <c r="J145" s="544"/>
      <c r="K145" s="78"/>
      <c r="L145" s="78"/>
      <c r="M145" s="78"/>
    </row>
    <row r="146" spans="1:13" ht="12.75">
      <c r="A146" s="87"/>
      <c r="B146" s="555" t="s">
        <v>361</v>
      </c>
      <c r="C146" s="540"/>
      <c r="D146" s="541">
        <f>SUM(D145)</f>
        <v>49</v>
      </c>
      <c r="E146" s="541"/>
      <c r="F146" s="541">
        <f>SUM(F145)</f>
        <v>49</v>
      </c>
      <c r="G146" s="542">
        <f t="shared" si="4"/>
        <v>0.1012396694214876</v>
      </c>
      <c r="I146" s="543"/>
      <c r="J146" s="544"/>
      <c r="K146" s="78"/>
      <c r="L146" s="78"/>
      <c r="M146" s="78"/>
    </row>
    <row r="147" spans="1:13" ht="12.75">
      <c r="A147" s="85" t="s">
        <v>54</v>
      </c>
      <c r="B147" s="107" t="s">
        <v>54</v>
      </c>
      <c r="C147" s="86" t="s">
        <v>496</v>
      </c>
      <c r="D147" s="7">
        <v>16</v>
      </c>
      <c r="E147" s="7"/>
      <c r="F147" s="7">
        <v>16</v>
      </c>
      <c r="G147" s="538">
        <f t="shared" si="4"/>
        <v>0.03305785123966942</v>
      </c>
      <c r="I147" s="543"/>
      <c r="J147" s="544"/>
      <c r="K147" s="78"/>
      <c r="L147" s="78"/>
      <c r="M147" s="78"/>
    </row>
    <row r="148" spans="1:13" ht="12.75">
      <c r="A148" s="87"/>
      <c r="B148" s="555" t="s">
        <v>362</v>
      </c>
      <c r="C148" s="540"/>
      <c r="D148" s="541">
        <f>SUM(D147)</f>
        <v>16</v>
      </c>
      <c r="E148" s="541"/>
      <c r="F148" s="541">
        <f>SUM(F147)</f>
        <v>16</v>
      </c>
      <c r="G148" s="542">
        <f t="shared" si="4"/>
        <v>0.03305785123966942</v>
      </c>
      <c r="I148" s="543"/>
      <c r="J148" s="544"/>
      <c r="K148" s="78"/>
      <c r="L148" s="78"/>
      <c r="M148" s="78"/>
    </row>
    <row r="149" spans="1:13" ht="12.75">
      <c r="A149" s="85" t="s">
        <v>58</v>
      </c>
      <c r="B149" s="107" t="s">
        <v>58</v>
      </c>
      <c r="C149" s="86" t="s">
        <v>497</v>
      </c>
      <c r="D149" s="7">
        <v>163</v>
      </c>
      <c r="E149" s="7"/>
      <c r="F149" s="7">
        <v>163</v>
      </c>
      <c r="G149" s="538">
        <f t="shared" si="4"/>
        <v>0.3367768595041322</v>
      </c>
      <c r="I149" s="543"/>
      <c r="J149" s="544"/>
      <c r="K149" s="78"/>
      <c r="L149" s="78"/>
      <c r="M149" s="78"/>
    </row>
    <row r="150" spans="1:13" ht="12.75">
      <c r="A150" s="87"/>
      <c r="B150" s="555" t="s">
        <v>365</v>
      </c>
      <c r="C150" s="540"/>
      <c r="D150" s="541">
        <f>SUM(D149)</f>
        <v>163</v>
      </c>
      <c r="E150" s="541"/>
      <c r="F150" s="541">
        <f>SUM(F149)</f>
        <v>163</v>
      </c>
      <c r="G150" s="542">
        <f t="shared" si="4"/>
        <v>0.3367768595041322</v>
      </c>
      <c r="I150" s="543"/>
      <c r="J150" s="544"/>
      <c r="K150" s="78"/>
      <c r="L150" s="78"/>
      <c r="M150" s="78"/>
    </row>
    <row r="151" spans="1:13" ht="12.75">
      <c r="A151" s="85" t="s">
        <v>59</v>
      </c>
      <c r="B151" s="107" t="s">
        <v>59</v>
      </c>
      <c r="C151" s="86" t="s">
        <v>498</v>
      </c>
      <c r="D151" s="7">
        <v>32</v>
      </c>
      <c r="E151" s="7"/>
      <c r="F151" s="7">
        <v>32</v>
      </c>
      <c r="G151" s="538">
        <f t="shared" si="4"/>
        <v>0.06611570247933884</v>
      </c>
      <c r="I151" s="543"/>
      <c r="J151" s="544"/>
      <c r="K151" s="78"/>
      <c r="L151" s="78"/>
      <c r="M151" s="78"/>
    </row>
    <row r="152" spans="1:13" ht="12.75">
      <c r="A152" s="87"/>
      <c r="B152" s="555" t="s">
        <v>366</v>
      </c>
      <c r="C152" s="540"/>
      <c r="D152" s="541">
        <f>SUM(D151)</f>
        <v>32</v>
      </c>
      <c r="E152" s="541"/>
      <c r="F152" s="541">
        <f>SUM(F151)</f>
        <v>32</v>
      </c>
      <c r="G152" s="542">
        <f t="shared" si="4"/>
        <v>0.06611570247933884</v>
      </c>
      <c r="I152" s="543"/>
      <c r="J152" s="544"/>
      <c r="K152" s="78"/>
      <c r="L152" s="78"/>
      <c r="M152" s="78"/>
    </row>
    <row r="153" spans="1:13" ht="12.75">
      <c r="A153" s="85" t="s">
        <v>499</v>
      </c>
      <c r="B153" s="107" t="s">
        <v>478</v>
      </c>
      <c r="C153" s="86" t="s">
        <v>500</v>
      </c>
      <c r="D153" s="7">
        <v>67</v>
      </c>
      <c r="E153" s="7"/>
      <c r="F153" s="7">
        <v>67</v>
      </c>
      <c r="G153" s="538">
        <f t="shared" si="4"/>
        <v>0.1384297520661157</v>
      </c>
      <c r="I153" s="543"/>
      <c r="J153" s="544"/>
      <c r="K153" s="78"/>
      <c r="L153" s="78"/>
      <c r="M153" s="78"/>
    </row>
    <row r="154" spans="1:13" ht="12.75">
      <c r="A154" s="87"/>
      <c r="B154" s="555" t="s">
        <v>485</v>
      </c>
      <c r="C154" s="540"/>
      <c r="D154" s="541">
        <f>SUM(D153)</f>
        <v>67</v>
      </c>
      <c r="E154" s="541"/>
      <c r="F154" s="541">
        <f>SUM(F153)</f>
        <v>67</v>
      </c>
      <c r="G154" s="542">
        <f t="shared" si="4"/>
        <v>0.1384297520661157</v>
      </c>
      <c r="I154" s="543"/>
      <c r="J154" s="544"/>
      <c r="K154" s="78"/>
      <c r="L154" s="78"/>
      <c r="M154" s="78"/>
    </row>
    <row r="155" spans="1:11" ht="12.75">
      <c r="A155" s="525" t="s">
        <v>501</v>
      </c>
      <c r="B155" s="94"/>
      <c r="C155" s="95"/>
      <c r="D155" s="91">
        <f>SUM(D133,D135,D137,D140,D142,D144,D146,D148,D150,D152,D154)</f>
        <v>483</v>
      </c>
      <c r="E155" s="91">
        <f>SUM(E133,E135,E137,E140,E142,E144,E146,E148,E150,E152,E154)</f>
        <v>1</v>
      </c>
      <c r="F155" s="91">
        <f>SUM(F133,F135,F137,F140,F142,F144,F146,F148,F150,F152,F154)</f>
        <v>484</v>
      </c>
      <c r="G155" s="92">
        <f>F155/$F$156</f>
        <v>0.14715719063545152</v>
      </c>
      <c r="I155" s="566"/>
      <c r="J155" s="544"/>
      <c r="K155" s="537"/>
    </row>
    <row r="156" spans="1:10" ht="12.75">
      <c r="A156" s="525" t="s">
        <v>60</v>
      </c>
      <c r="B156" s="94"/>
      <c r="C156" s="95"/>
      <c r="D156" s="91">
        <f>SUM(D155,D130)</f>
        <v>3190</v>
      </c>
      <c r="E156" s="91">
        <f>SUM(E155,E130)</f>
        <v>99</v>
      </c>
      <c r="F156" s="91">
        <f>SUM(F155,F130)</f>
        <v>3289</v>
      </c>
      <c r="G156" s="92">
        <f>F156/F156</f>
        <v>1</v>
      </c>
      <c r="J156" s="544"/>
    </row>
    <row r="157" spans="1:7" ht="12.75">
      <c r="A157" s="537"/>
      <c r="B157" s="537"/>
      <c r="C157" s="567"/>
      <c r="D157" s="568"/>
      <c r="E157" s="568"/>
      <c r="F157" s="568"/>
      <c r="G157" s="569"/>
    </row>
    <row r="158" spans="1:10" ht="12.75">
      <c r="A158" s="631" t="s">
        <v>61</v>
      </c>
      <c r="B158" s="631"/>
      <c r="C158" s="631"/>
      <c r="D158" s="631"/>
      <c r="E158" s="631"/>
      <c r="F158" s="631"/>
      <c r="G158" s="631"/>
      <c r="J158" s="78"/>
    </row>
    <row r="159" spans="1:10" ht="12.75">
      <c r="A159" s="98"/>
      <c r="B159" s="98"/>
      <c r="C159" s="98"/>
      <c r="D159" s="98"/>
      <c r="E159" s="98"/>
      <c r="F159" s="98"/>
      <c r="G159" s="98"/>
      <c r="J159" s="562"/>
    </row>
    <row r="160" spans="1:10" ht="25.5">
      <c r="A160" s="2" t="s">
        <v>1</v>
      </c>
      <c r="B160" s="2" t="s">
        <v>389</v>
      </c>
      <c r="C160" s="2" t="s">
        <v>330</v>
      </c>
      <c r="D160" s="2" t="s">
        <v>390</v>
      </c>
      <c r="E160" s="2" t="s">
        <v>391</v>
      </c>
      <c r="F160" s="2" t="s">
        <v>5</v>
      </c>
      <c r="G160" s="84" t="s">
        <v>392</v>
      </c>
      <c r="I160" s="537"/>
      <c r="J160" s="530"/>
    </row>
    <row r="161" spans="1:10" ht="12.75">
      <c r="A161" s="563" t="s">
        <v>3</v>
      </c>
      <c r="B161" s="99"/>
      <c r="C161" s="100"/>
      <c r="D161" s="101"/>
      <c r="E161" s="101"/>
      <c r="F161" s="101"/>
      <c r="G161" s="102"/>
      <c r="I161" s="537"/>
      <c r="J161" s="536"/>
    </row>
    <row r="162" spans="1:9" ht="12.75">
      <c r="A162" s="85" t="s">
        <v>61</v>
      </c>
      <c r="B162" s="85" t="s">
        <v>61</v>
      </c>
      <c r="C162" s="86" t="s">
        <v>502</v>
      </c>
      <c r="D162" s="7">
        <v>2</v>
      </c>
      <c r="E162" s="7"/>
      <c r="F162" s="7">
        <v>2</v>
      </c>
      <c r="G162" s="538">
        <f aca="true" t="shared" si="5" ref="G162:G172">F162/$F$172</f>
        <v>0.030303030303030304</v>
      </c>
      <c r="I162" s="568"/>
    </row>
    <row r="163" spans="1:9" ht="12.75">
      <c r="A163" s="89"/>
      <c r="B163" s="89"/>
      <c r="C163" s="86" t="s">
        <v>503</v>
      </c>
      <c r="D163" s="7">
        <v>1</v>
      </c>
      <c r="E163" s="7"/>
      <c r="F163" s="7">
        <v>1</v>
      </c>
      <c r="G163" s="538">
        <f t="shared" si="5"/>
        <v>0.015151515151515152</v>
      </c>
      <c r="I163" s="568"/>
    </row>
    <row r="164" spans="1:9" ht="12.75">
      <c r="A164" s="89"/>
      <c r="B164" s="89"/>
      <c r="C164" s="86" t="s">
        <v>504</v>
      </c>
      <c r="D164" s="7">
        <v>3</v>
      </c>
      <c r="E164" s="7"/>
      <c r="F164" s="7">
        <v>3</v>
      </c>
      <c r="G164" s="538">
        <f t="shared" si="5"/>
        <v>0.045454545454545456</v>
      </c>
      <c r="I164" s="568"/>
    </row>
    <row r="165" spans="1:9" ht="12.75">
      <c r="A165" s="89"/>
      <c r="B165" s="89"/>
      <c r="C165" s="86" t="s">
        <v>505</v>
      </c>
      <c r="D165" s="7">
        <v>2</v>
      </c>
      <c r="E165" s="7"/>
      <c r="F165" s="7">
        <v>2</v>
      </c>
      <c r="G165" s="538">
        <f t="shared" si="5"/>
        <v>0.030303030303030304</v>
      </c>
      <c r="I165" s="568"/>
    </row>
    <row r="166" spans="1:9" ht="12.75">
      <c r="A166" s="89"/>
      <c r="B166" s="89"/>
      <c r="C166" s="86" t="s">
        <v>506</v>
      </c>
      <c r="D166" s="7">
        <v>3</v>
      </c>
      <c r="E166" s="7"/>
      <c r="F166" s="7">
        <v>3</v>
      </c>
      <c r="G166" s="538">
        <f t="shared" si="5"/>
        <v>0.045454545454545456</v>
      </c>
      <c r="I166" s="568"/>
    </row>
    <row r="167" spans="1:9" ht="12.75">
      <c r="A167" s="89"/>
      <c r="B167" s="89"/>
      <c r="C167" s="86" t="s">
        <v>507</v>
      </c>
      <c r="D167" s="7">
        <v>9</v>
      </c>
      <c r="E167" s="7"/>
      <c r="F167" s="7">
        <v>9</v>
      </c>
      <c r="G167" s="538">
        <f t="shared" si="5"/>
        <v>0.13636363636363635</v>
      </c>
      <c r="I167" s="568"/>
    </row>
    <row r="168" spans="1:9" ht="12.75">
      <c r="A168" s="89"/>
      <c r="B168" s="89"/>
      <c r="C168" s="86" t="s">
        <v>508</v>
      </c>
      <c r="D168" s="7">
        <v>7</v>
      </c>
      <c r="E168" s="7"/>
      <c r="F168" s="7">
        <v>7</v>
      </c>
      <c r="G168" s="538">
        <f t="shared" si="5"/>
        <v>0.10606060606060606</v>
      </c>
      <c r="I168" s="568"/>
    </row>
    <row r="169" spans="1:9" ht="12.75">
      <c r="A169" s="89"/>
      <c r="B169" s="89"/>
      <c r="C169" s="86" t="s">
        <v>509</v>
      </c>
      <c r="D169" s="7">
        <v>6</v>
      </c>
      <c r="E169" s="7"/>
      <c r="F169" s="7">
        <v>6</v>
      </c>
      <c r="G169" s="538">
        <f t="shared" si="5"/>
        <v>0.09090909090909091</v>
      </c>
      <c r="I169" s="568"/>
    </row>
    <row r="170" spans="1:9" ht="12.75">
      <c r="A170" s="89"/>
      <c r="B170" s="89"/>
      <c r="C170" s="86" t="s">
        <v>510</v>
      </c>
      <c r="D170" s="7">
        <v>32</v>
      </c>
      <c r="E170" s="7"/>
      <c r="F170" s="7">
        <v>32</v>
      </c>
      <c r="G170" s="538">
        <f t="shared" si="5"/>
        <v>0.48484848484848486</v>
      </c>
      <c r="I170" s="568"/>
    </row>
    <row r="171" spans="1:9" ht="12.75">
      <c r="A171" s="103"/>
      <c r="B171" s="103"/>
      <c r="C171" s="86" t="s">
        <v>511</v>
      </c>
      <c r="D171" s="7">
        <v>1</v>
      </c>
      <c r="E171" s="7"/>
      <c r="F171" s="7">
        <v>1</v>
      </c>
      <c r="G171" s="538">
        <f t="shared" si="5"/>
        <v>0.015151515151515152</v>
      </c>
      <c r="I171" s="568"/>
    </row>
    <row r="172" spans="1:10" ht="12.75">
      <c r="A172" s="570" t="s">
        <v>63</v>
      </c>
      <c r="B172" s="94"/>
      <c r="C172" s="90"/>
      <c r="D172" s="91">
        <f>SUM(D162:D171)</f>
        <v>66</v>
      </c>
      <c r="E172" s="91"/>
      <c r="F172" s="91">
        <f>SUM(F162:F171)</f>
        <v>66</v>
      </c>
      <c r="G172" s="92">
        <f t="shared" si="5"/>
        <v>1</v>
      </c>
      <c r="H172" s="571"/>
      <c r="I172" s="566"/>
      <c r="J172" s="544"/>
    </row>
    <row r="173" spans="7:9" ht="12.75">
      <c r="G173" s="561"/>
      <c r="I173" s="537"/>
    </row>
    <row r="174" spans="1:10" ht="12.75">
      <c r="A174" s="631" t="s">
        <v>64</v>
      </c>
      <c r="B174" s="631"/>
      <c r="C174" s="631"/>
      <c r="D174" s="631"/>
      <c r="E174" s="631"/>
      <c r="F174" s="631"/>
      <c r="G174" s="631"/>
      <c r="J174" s="78"/>
    </row>
    <row r="175" spans="1:10" ht="12.75">
      <c r="A175" s="98"/>
      <c r="B175" s="98"/>
      <c r="C175" s="98"/>
      <c r="D175" s="98"/>
      <c r="E175" s="98"/>
      <c r="F175" s="98"/>
      <c r="G175" s="98"/>
      <c r="J175" s="562"/>
    </row>
    <row r="176" spans="1:11" ht="25.5">
      <c r="A176" s="2" t="s">
        <v>1</v>
      </c>
      <c r="B176" s="2" t="s">
        <v>389</v>
      </c>
      <c r="C176" s="2" t="s">
        <v>330</v>
      </c>
      <c r="D176" s="2" t="s">
        <v>390</v>
      </c>
      <c r="E176" s="2" t="s">
        <v>391</v>
      </c>
      <c r="F176" s="2" t="s">
        <v>5</v>
      </c>
      <c r="G176" s="84" t="s">
        <v>392</v>
      </c>
      <c r="I176" s="537"/>
      <c r="J176" s="530"/>
      <c r="K176" s="537"/>
    </row>
    <row r="177" spans="1:11" ht="12.75">
      <c r="A177" s="563" t="s">
        <v>3</v>
      </c>
      <c r="B177" s="99"/>
      <c r="C177" s="100"/>
      <c r="D177" s="101"/>
      <c r="E177" s="101"/>
      <c r="F177" s="101"/>
      <c r="G177" s="102"/>
      <c r="I177" s="537"/>
      <c r="J177" s="536"/>
      <c r="K177" s="537"/>
    </row>
    <row r="178" spans="1:11" ht="12.75">
      <c r="A178" s="564" t="s">
        <v>75</v>
      </c>
      <c r="B178" s="85" t="s">
        <v>512</v>
      </c>
      <c r="C178" s="86" t="s">
        <v>513</v>
      </c>
      <c r="D178" s="572">
        <v>5</v>
      </c>
      <c r="E178" s="7"/>
      <c r="F178" s="7">
        <v>5</v>
      </c>
      <c r="G178" s="538">
        <f aca="true" t="shared" si="6" ref="G178:G202">F178/$F$203</f>
        <v>0.003849114703618168</v>
      </c>
      <c r="I178" s="573"/>
      <c r="J178" s="574"/>
      <c r="K178" s="537"/>
    </row>
    <row r="179" spans="1:11" ht="12.75">
      <c r="A179" s="89"/>
      <c r="B179" s="87"/>
      <c r="C179" s="86" t="s">
        <v>514</v>
      </c>
      <c r="D179" s="572">
        <v>52</v>
      </c>
      <c r="E179" s="7"/>
      <c r="F179" s="7">
        <v>52</v>
      </c>
      <c r="G179" s="538">
        <f t="shared" si="6"/>
        <v>0.04003079291762895</v>
      </c>
      <c r="I179" s="573"/>
      <c r="J179" s="574"/>
      <c r="K179" s="537"/>
    </row>
    <row r="180" spans="1:11" ht="12.75">
      <c r="A180" s="89"/>
      <c r="B180" s="86" t="s">
        <v>515</v>
      </c>
      <c r="C180" s="86" t="s">
        <v>516</v>
      </c>
      <c r="D180" s="572">
        <v>2</v>
      </c>
      <c r="E180" s="7"/>
      <c r="F180" s="7">
        <v>2</v>
      </c>
      <c r="G180" s="538">
        <f t="shared" si="6"/>
        <v>0.001539645881447267</v>
      </c>
      <c r="I180" s="573"/>
      <c r="J180" s="574"/>
      <c r="K180" s="537"/>
    </row>
    <row r="181" spans="1:11" ht="12.75">
      <c r="A181" s="103"/>
      <c r="B181" s="540" t="s">
        <v>334</v>
      </c>
      <c r="C181" s="540"/>
      <c r="D181" s="541">
        <f>SUM(D178:D180)</f>
        <v>59</v>
      </c>
      <c r="E181" s="541"/>
      <c r="F181" s="541">
        <f>SUM(F178:F180)</f>
        <v>59</v>
      </c>
      <c r="G181" s="542">
        <f t="shared" si="6"/>
        <v>0.04541955350269438</v>
      </c>
      <c r="I181" s="545"/>
      <c r="J181" s="544"/>
      <c r="K181" s="537"/>
    </row>
    <row r="182" spans="1:11" ht="12.75">
      <c r="A182" s="564" t="s">
        <v>81</v>
      </c>
      <c r="B182" s="86" t="s">
        <v>517</v>
      </c>
      <c r="C182" s="86" t="s">
        <v>518</v>
      </c>
      <c r="D182" s="7">
        <v>1</v>
      </c>
      <c r="E182" s="7"/>
      <c r="F182" s="7">
        <v>1</v>
      </c>
      <c r="G182" s="538">
        <f t="shared" si="6"/>
        <v>0.0007698229407236335</v>
      </c>
      <c r="I182" s="568"/>
      <c r="K182" s="537"/>
    </row>
    <row r="183" spans="1:11" ht="12.75">
      <c r="A183" s="89"/>
      <c r="B183" s="85" t="s">
        <v>519</v>
      </c>
      <c r="C183" s="86" t="s">
        <v>520</v>
      </c>
      <c r="D183" s="7">
        <v>109</v>
      </c>
      <c r="E183" s="7"/>
      <c r="F183" s="7">
        <v>109</v>
      </c>
      <c r="G183" s="538">
        <f t="shared" si="6"/>
        <v>0.08391070053887606</v>
      </c>
      <c r="I183" s="568"/>
      <c r="K183" s="537"/>
    </row>
    <row r="184" spans="1:11" ht="12.75">
      <c r="A184" s="89"/>
      <c r="B184" s="87"/>
      <c r="C184" s="86" t="s">
        <v>521</v>
      </c>
      <c r="D184" s="7">
        <v>57</v>
      </c>
      <c r="E184" s="7">
        <v>1</v>
      </c>
      <c r="F184" s="7">
        <v>58</v>
      </c>
      <c r="G184" s="538">
        <f t="shared" si="6"/>
        <v>0.044649730561970746</v>
      </c>
      <c r="I184" s="568"/>
      <c r="K184" s="537"/>
    </row>
    <row r="185" spans="1:11" ht="12.75">
      <c r="A185" s="89"/>
      <c r="B185" s="85" t="s">
        <v>82</v>
      </c>
      <c r="C185" s="86" t="s">
        <v>248</v>
      </c>
      <c r="D185" s="7">
        <v>55</v>
      </c>
      <c r="E185" s="7"/>
      <c r="F185" s="7">
        <v>55</v>
      </c>
      <c r="G185" s="538">
        <f t="shared" si="6"/>
        <v>0.042340261739799843</v>
      </c>
      <c r="I185" s="568"/>
      <c r="K185" s="537"/>
    </row>
    <row r="186" spans="1:11" ht="12.75">
      <c r="A186" s="89"/>
      <c r="B186" s="87"/>
      <c r="C186" s="86" t="s">
        <v>522</v>
      </c>
      <c r="D186" s="7">
        <v>5</v>
      </c>
      <c r="E186" s="7"/>
      <c r="F186" s="7">
        <v>5</v>
      </c>
      <c r="G186" s="538">
        <f t="shared" si="6"/>
        <v>0.003849114703618168</v>
      </c>
      <c r="I186" s="568"/>
      <c r="K186" s="537"/>
    </row>
    <row r="187" spans="1:11" ht="12.75">
      <c r="A187" s="89"/>
      <c r="B187" s="539" t="s">
        <v>333</v>
      </c>
      <c r="C187" s="540"/>
      <c r="D187" s="541">
        <f>SUM(D182:D186)</f>
        <v>227</v>
      </c>
      <c r="E187" s="541">
        <f>SUM(E182:E186)</f>
        <v>1</v>
      </c>
      <c r="F187" s="541">
        <f>SUM(F182:F186)</f>
        <v>228</v>
      </c>
      <c r="G187" s="538">
        <f t="shared" si="6"/>
        <v>0.17551963048498845</v>
      </c>
      <c r="I187" s="545"/>
      <c r="J187" s="544"/>
      <c r="K187" s="537"/>
    </row>
    <row r="188" spans="1:11" ht="12.75">
      <c r="A188" s="564" t="s">
        <v>83</v>
      </c>
      <c r="B188" s="85" t="s">
        <v>88</v>
      </c>
      <c r="C188" s="86" t="s">
        <v>523</v>
      </c>
      <c r="D188" s="7">
        <v>12</v>
      </c>
      <c r="E188" s="7">
        <v>1</v>
      </c>
      <c r="F188" s="7">
        <v>13</v>
      </c>
      <c r="G188" s="538">
        <f t="shared" si="6"/>
        <v>0.010007698229407237</v>
      </c>
      <c r="I188" s="568"/>
      <c r="K188" s="537"/>
    </row>
    <row r="189" spans="1:11" ht="12.75">
      <c r="A189" s="89"/>
      <c r="B189" s="87"/>
      <c r="C189" s="86" t="s">
        <v>524</v>
      </c>
      <c r="D189" s="7">
        <v>26</v>
      </c>
      <c r="E189" s="7"/>
      <c r="F189" s="7">
        <v>26</v>
      </c>
      <c r="G189" s="538">
        <f t="shared" si="6"/>
        <v>0.020015396458814474</v>
      </c>
      <c r="I189" s="568"/>
      <c r="K189" s="537"/>
    </row>
    <row r="190" spans="1:11" ht="12.75">
      <c r="A190" s="89"/>
      <c r="B190" s="86" t="s">
        <v>525</v>
      </c>
      <c r="C190" s="86" t="s">
        <v>526</v>
      </c>
      <c r="D190" s="7">
        <v>74</v>
      </c>
      <c r="E190" s="7"/>
      <c r="F190" s="7">
        <v>74</v>
      </c>
      <c r="G190" s="538">
        <f t="shared" si="6"/>
        <v>0.05696689761354888</v>
      </c>
      <c r="I190" s="568"/>
      <c r="K190" s="537"/>
    </row>
    <row r="191" spans="1:11" ht="12.75">
      <c r="A191" s="89"/>
      <c r="B191" s="85" t="s">
        <v>527</v>
      </c>
      <c r="C191" s="86" t="s">
        <v>528</v>
      </c>
      <c r="D191" s="7">
        <v>8</v>
      </c>
      <c r="E191" s="7"/>
      <c r="F191" s="7">
        <v>8</v>
      </c>
      <c r="G191" s="538">
        <f t="shared" si="6"/>
        <v>0.006158583525789068</v>
      </c>
      <c r="I191" s="568"/>
      <c r="K191" s="537"/>
    </row>
    <row r="192" spans="1:11" ht="12.75">
      <c r="A192" s="89"/>
      <c r="B192" s="87"/>
      <c r="C192" s="86" t="s">
        <v>529</v>
      </c>
      <c r="D192" s="7">
        <v>2</v>
      </c>
      <c r="E192" s="7"/>
      <c r="F192" s="7">
        <v>2</v>
      </c>
      <c r="G192" s="538">
        <f t="shared" si="6"/>
        <v>0.001539645881447267</v>
      </c>
      <c r="I192" s="568"/>
      <c r="K192" s="537"/>
    </row>
    <row r="193" spans="1:11" ht="12.75">
      <c r="A193" s="89"/>
      <c r="B193" s="85" t="s">
        <v>87</v>
      </c>
      <c r="C193" s="86" t="s">
        <v>252</v>
      </c>
      <c r="D193" s="7">
        <v>189</v>
      </c>
      <c r="E193" s="7"/>
      <c r="F193" s="7">
        <v>189</v>
      </c>
      <c r="G193" s="538">
        <f t="shared" si="6"/>
        <v>0.14549653579676675</v>
      </c>
      <c r="I193" s="568"/>
      <c r="K193" s="537"/>
    </row>
    <row r="194" spans="1:11" ht="12.75">
      <c r="A194" s="89"/>
      <c r="B194" s="87"/>
      <c r="C194" s="86" t="s">
        <v>530</v>
      </c>
      <c r="D194" s="7">
        <v>7</v>
      </c>
      <c r="E194" s="7"/>
      <c r="F194" s="7">
        <v>7</v>
      </c>
      <c r="G194" s="538">
        <f t="shared" si="6"/>
        <v>0.005388760585065435</v>
      </c>
      <c r="I194" s="568"/>
      <c r="K194" s="537"/>
    </row>
    <row r="195" spans="1:11" ht="12.75">
      <c r="A195" s="89"/>
      <c r="B195" s="86" t="s">
        <v>84</v>
      </c>
      <c r="C195" s="86" t="s">
        <v>249</v>
      </c>
      <c r="D195" s="7">
        <v>264</v>
      </c>
      <c r="E195" s="7">
        <v>1</v>
      </c>
      <c r="F195" s="7">
        <v>265</v>
      </c>
      <c r="G195" s="538">
        <f t="shared" si="6"/>
        <v>0.2040030792917629</v>
      </c>
      <c r="I195" s="568"/>
      <c r="K195" s="537"/>
    </row>
    <row r="196" spans="1:11" ht="12.75">
      <c r="A196" s="87"/>
      <c r="B196" s="546" t="s">
        <v>335</v>
      </c>
      <c r="C196" s="540"/>
      <c r="D196" s="541">
        <f>SUM(D188:D195)</f>
        <v>582</v>
      </c>
      <c r="E196" s="541">
        <f>SUM(E188:E195)</f>
        <v>2</v>
      </c>
      <c r="F196" s="541">
        <f>SUM(F188:F195)</f>
        <v>584</v>
      </c>
      <c r="G196" s="542">
        <f t="shared" si="6"/>
        <v>0.44957659738260203</v>
      </c>
      <c r="I196" s="545"/>
      <c r="J196" s="544"/>
      <c r="K196" s="537"/>
    </row>
    <row r="197" spans="1:11" ht="12.75">
      <c r="A197" s="564" t="s">
        <v>91</v>
      </c>
      <c r="B197" s="85" t="s">
        <v>92</v>
      </c>
      <c r="C197" s="86" t="s">
        <v>531</v>
      </c>
      <c r="D197" s="7">
        <v>8</v>
      </c>
      <c r="E197" s="7"/>
      <c r="F197" s="7">
        <v>8</v>
      </c>
      <c r="G197" s="538">
        <f t="shared" si="6"/>
        <v>0.006158583525789068</v>
      </c>
      <c r="I197" s="568"/>
      <c r="K197" s="537"/>
    </row>
    <row r="198" spans="1:11" ht="12.75">
      <c r="A198" s="89"/>
      <c r="B198" s="87"/>
      <c r="C198" s="86" t="s">
        <v>532</v>
      </c>
      <c r="D198" s="7">
        <v>2</v>
      </c>
      <c r="E198" s="7"/>
      <c r="F198" s="7">
        <v>2</v>
      </c>
      <c r="G198" s="538">
        <f t="shared" si="6"/>
        <v>0.001539645881447267</v>
      </c>
      <c r="I198" s="568"/>
      <c r="K198" s="537"/>
    </row>
    <row r="199" spans="1:11" ht="12.75">
      <c r="A199" s="89"/>
      <c r="B199" s="86" t="s">
        <v>533</v>
      </c>
      <c r="C199" s="86" t="s">
        <v>534</v>
      </c>
      <c r="D199" s="7">
        <v>57</v>
      </c>
      <c r="E199" s="7"/>
      <c r="F199" s="7">
        <v>57</v>
      </c>
      <c r="G199" s="538">
        <f t="shared" si="6"/>
        <v>0.04387990762124711</v>
      </c>
      <c r="I199" s="568"/>
      <c r="K199" s="537"/>
    </row>
    <row r="200" spans="1:11" ht="12.75">
      <c r="A200" s="89"/>
      <c r="B200" s="85" t="s">
        <v>535</v>
      </c>
      <c r="C200" s="86" t="s">
        <v>536</v>
      </c>
      <c r="D200" s="7">
        <v>130</v>
      </c>
      <c r="E200" s="7"/>
      <c r="F200" s="7">
        <v>130</v>
      </c>
      <c r="G200" s="538">
        <f t="shared" si="6"/>
        <v>0.10007698229407236</v>
      </c>
      <c r="I200" s="568"/>
      <c r="K200" s="537"/>
    </row>
    <row r="201" spans="1:11" ht="12.75">
      <c r="A201" s="89"/>
      <c r="B201" s="87"/>
      <c r="C201" s="86" t="s">
        <v>537</v>
      </c>
      <c r="D201" s="7">
        <v>231</v>
      </c>
      <c r="E201" s="7"/>
      <c r="F201" s="7">
        <v>231</v>
      </c>
      <c r="G201" s="538">
        <f t="shared" si="6"/>
        <v>0.17782909930715934</v>
      </c>
      <c r="I201" s="568"/>
      <c r="K201" s="537"/>
    </row>
    <row r="202" spans="1:11" ht="12.75">
      <c r="A202" s="104"/>
      <c r="B202" s="547" t="s">
        <v>336</v>
      </c>
      <c r="C202" s="540"/>
      <c r="D202" s="541">
        <f>SUM(D197:D201)</f>
        <v>428</v>
      </c>
      <c r="E202" s="541"/>
      <c r="F202" s="541">
        <f>SUM(F197:F201)</f>
        <v>428</v>
      </c>
      <c r="G202" s="542">
        <f t="shared" si="6"/>
        <v>0.32948421862971516</v>
      </c>
      <c r="I202" s="545"/>
      <c r="J202" s="544"/>
      <c r="K202" s="537"/>
    </row>
    <row r="203" spans="1:11" ht="12.75">
      <c r="A203" s="575" t="s">
        <v>538</v>
      </c>
      <c r="B203" s="93"/>
      <c r="C203" s="90"/>
      <c r="D203" s="91">
        <f>SUM(D181,D187,D196,D202)</f>
        <v>1296</v>
      </c>
      <c r="E203" s="91">
        <f>SUM(E181,E187,E196,E202)</f>
        <v>3</v>
      </c>
      <c r="F203" s="91">
        <f>SUM(F181,F187,F196,F202)</f>
        <v>1299</v>
      </c>
      <c r="G203" s="92">
        <f>F203/$F$238</f>
        <v>0.3977342314758114</v>
      </c>
      <c r="I203" s="566"/>
      <c r="J203" s="544"/>
      <c r="K203" s="537"/>
    </row>
    <row r="204" spans="1:11" ht="12.75">
      <c r="A204" s="563" t="s">
        <v>307</v>
      </c>
      <c r="B204" s="105"/>
      <c r="C204" s="100"/>
      <c r="D204" s="101"/>
      <c r="E204" s="101"/>
      <c r="F204" s="101"/>
      <c r="G204" s="106"/>
      <c r="I204" s="537"/>
      <c r="J204" s="536"/>
      <c r="K204" s="537"/>
    </row>
    <row r="205" spans="1:11" ht="12.75">
      <c r="A205" s="564" t="s">
        <v>65</v>
      </c>
      <c r="B205" s="85" t="s">
        <v>66</v>
      </c>
      <c r="C205" s="86" t="s">
        <v>234</v>
      </c>
      <c r="D205" s="7">
        <v>99</v>
      </c>
      <c r="E205" s="7"/>
      <c r="F205" s="7">
        <v>99</v>
      </c>
      <c r="G205" s="538">
        <f aca="true" t="shared" si="7" ref="G205:G236">F205/$F$237</f>
        <v>0.05033045246568378</v>
      </c>
      <c r="I205" s="568"/>
      <c r="K205" s="568"/>
    </row>
    <row r="206" spans="1:11" ht="12.75">
      <c r="A206" s="89"/>
      <c r="B206" s="103"/>
      <c r="C206" s="86" t="s">
        <v>539</v>
      </c>
      <c r="D206" s="7">
        <v>4</v>
      </c>
      <c r="E206" s="7"/>
      <c r="F206" s="7">
        <v>4</v>
      </c>
      <c r="G206" s="538">
        <f t="shared" si="7"/>
        <v>0.0020335536349771225</v>
      </c>
      <c r="I206" s="568"/>
      <c r="K206" s="568"/>
    </row>
    <row r="207" spans="1:11" ht="12.75">
      <c r="A207" s="89"/>
      <c r="B207" s="86" t="s">
        <v>540</v>
      </c>
      <c r="C207" s="86" t="s">
        <v>541</v>
      </c>
      <c r="D207" s="7">
        <v>38</v>
      </c>
      <c r="E207" s="7"/>
      <c r="F207" s="7">
        <v>38</v>
      </c>
      <c r="G207" s="538">
        <f t="shared" si="7"/>
        <v>0.019318759532282664</v>
      </c>
      <c r="I207" s="568"/>
      <c r="K207" s="568"/>
    </row>
    <row r="208" spans="1:11" ht="12.75">
      <c r="A208" s="89"/>
      <c r="B208" s="86" t="s">
        <v>542</v>
      </c>
      <c r="C208" s="86" t="s">
        <v>236</v>
      </c>
      <c r="D208" s="7">
        <v>116</v>
      </c>
      <c r="E208" s="7"/>
      <c r="F208" s="7">
        <v>116</v>
      </c>
      <c r="G208" s="538">
        <f t="shared" si="7"/>
        <v>0.058973055414336555</v>
      </c>
      <c r="I208" s="568"/>
      <c r="K208" s="568"/>
    </row>
    <row r="209" spans="1:11" ht="12.75">
      <c r="A209" s="89"/>
      <c r="B209" s="86" t="s">
        <v>543</v>
      </c>
      <c r="C209" s="86" t="s">
        <v>544</v>
      </c>
      <c r="D209" s="7">
        <v>5</v>
      </c>
      <c r="E209" s="7"/>
      <c r="F209" s="7">
        <v>5</v>
      </c>
      <c r="G209" s="538">
        <f t="shared" si="7"/>
        <v>0.002541942043721403</v>
      </c>
      <c r="I209" s="568"/>
      <c r="K209" s="568"/>
    </row>
    <row r="210" spans="1:11" ht="12.75">
      <c r="A210" s="89"/>
      <c r="B210" s="86" t="s">
        <v>545</v>
      </c>
      <c r="C210" s="86" t="s">
        <v>546</v>
      </c>
      <c r="D210" s="7">
        <v>113</v>
      </c>
      <c r="E210" s="7"/>
      <c r="F210" s="7">
        <v>113</v>
      </c>
      <c r="G210" s="538">
        <f t="shared" si="7"/>
        <v>0.057447890188103715</v>
      </c>
      <c r="I210" s="568"/>
      <c r="K210" s="568"/>
    </row>
    <row r="211" spans="1:11" ht="12.75">
      <c r="A211" s="89"/>
      <c r="B211" s="86" t="s">
        <v>547</v>
      </c>
      <c r="C211" s="86" t="s">
        <v>548</v>
      </c>
      <c r="D211" s="7">
        <v>9</v>
      </c>
      <c r="E211" s="7"/>
      <c r="F211" s="7">
        <v>9</v>
      </c>
      <c r="G211" s="538">
        <f t="shared" si="7"/>
        <v>0.004575495678698526</v>
      </c>
      <c r="I211" s="568"/>
      <c r="K211" s="568"/>
    </row>
    <row r="212" spans="1:11" ht="12.75">
      <c r="A212" s="89"/>
      <c r="B212" s="86" t="s">
        <v>549</v>
      </c>
      <c r="C212" s="86" t="s">
        <v>550</v>
      </c>
      <c r="D212" s="7">
        <v>3</v>
      </c>
      <c r="E212" s="7"/>
      <c r="F212" s="7">
        <v>3</v>
      </c>
      <c r="G212" s="538">
        <f t="shared" si="7"/>
        <v>0.001525165226232842</v>
      </c>
      <c r="I212" s="568"/>
      <c r="K212" s="568"/>
    </row>
    <row r="213" spans="1:11" ht="12.75">
      <c r="A213" s="89"/>
      <c r="B213" s="86" t="s">
        <v>71</v>
      </c>
      <c r="C213" s="86" t="s">
        <v>551</v>
      </c>
      <c r="D213" s="7">
        <v>12</v>
      </c>
      <c r="E213" s="7"/>
      <c r="F213" s="7">
        <v>12</v>
      </c>
      <c r="G213" s="538">
        <f t="shared" si="7"/>
        <v>0.006100660904931368</v>
      </c>
      <c r="I213" s="568"/>
      <c r="K213" s="568"/>
    </row>
    <row r="214" spans="1:11" ht="12.75">
      <c r="A214" s="89"/>
      <c r="B214" s="540" t="s">
        <v>331</v>
      </c>
      <c r="C214" s="540"/>
      <c r="D214" s="541">
        <f>SUM(D205:D213)</f>
        <v>399</v>
      </c>
      <c r="E214" s="541"/>
      <c r="F214" s="541">
        <f>SUM(F205:F213)</f>
        <v>399</v>
      </c>
      <c r="G214" s="542">
        <f t="shared" si="7"/>
        <v>0.20284697508896798</v>
      </c>
      <c r="I214" s="537"/>
      <c r="J214" s="544"/>
      <c r="K214" s="566"/>
    </row>
    <row r="215" spans="1:11" ht="12.75">
      <c r="A215" s="564" t="s">
        <v>164</v>
      </c>
      <c r="B215" s="86" t="s">
        <v>552</v>
      </c>
      <c r="C215" s="86" t="s">
        <v>553</v>
      </c>
      <c r="D215" s="7">
        <v>19</v>
      </c>
      <c r="E215" s="7"/>
      <c r="F215" s="7">
        <v>19</v>
      </c>
      <c r="G215" s="538">
        <f t="shared" si="7"/>
        <v>0.009659379766141332</v>
      </c>
      <c r="I215" s="568"/>
      <c r="K215" s="568"/>
    </row>
    <row r="216" spans="1:11" ht="12.75">
      <c r="A216" s="89"/>
      <c r="B216" s="86" t="s">
        <v>554</v>
      </c>
      <c r="C216" s="86" t="s">
        <v>555</v>
      </c>
      <c r="D216" s="7">
        <v>26</v>
      </c>
      <c r="E216" s="7"/>
      <c r="F216" s="7">
        <v>26</v>
      </c>
      <c r="G216" s="538">
        <f t="shared" si="7"/>
        <v>0.013218098627351297</v>
      </c>
      <c r="I216" s="568"/>
      <c r="K216" s="568"/>
    </row>
    <row r="217" spans="1:11" ht="12.75">
      <c r="A217" s="89"/>
      <c r="B217" s="85" t="s">
        <v>556</v>
      </c>
      <c r="C217" s="86" t="s">
        <v>557</v>
      </c>
      <c r="D217" s="7">
        <v>32</v>
      </c>
      <c r="E217" s="7"/>
      <c r="F217" s="7">
        <v>32</v>
      </c>
      <c r="G217" s="538">
        <f t="shared" si="7"/>
        <v>0.01626842907981698</v>
      </c>
      <c r="I217" s="568"/>
      <c r="K217" s="568"/>
    </row>
    <row r="218" spans="1:11" ht="12.75">
      <c r="A218" s="89"/>
      <c r="B218" s="87"/>
      <c r="C218" s="86" t="s">
        <v>558</v>
      </c>
      <c r="D218" s="7">
        <v>4</v>
      </c>
      <c r="E218" s="7"/>
      <c r="F218" s="7">
        <v>4</v>
      </c>
      <c r="G218" s="538">
        <f t="shared" si="7"/>
        <v>0.0020335536349771225</v>
      </c>
      <c r="I218" s="568"/>
      <c r="K218" s="568"/>
    </row>
    <row r="219" spans="1:11" ht="12.75">
      <c r="A219" s="89"/>
      <c r="B219" s="86" t="s">
        <v>559</v>
      </c>
      <c r="C219" s="86" t="s">
        <v>560</v>
      </c>
      <c r="D219" s="7">
        <v>10</v>
      </c>
      <c r="E219" s="7"/>
      <c r="F219" s="7">
        <v>10</v>
      </c>
      <c r="G219" s="538">
        <f t="shared" si="7"/>
        <v>0.005083884087442806</v>
      </c>
      <c r="I219" s="568"/>
      <c r="K219" s="568"/>
    </row>
    <row r="220" spans="1:11" ht="12.75">
      <c r="A220" s="524"/>
      <c r="B220" s="540" t="s">
        <v>561</v>
      </c>
      <c r="C220" s="540"/>
      <c r="D220" s="541">
        <f>SUM(D215:D219)</f>
        <v>91</v>
      </c>
      <c r="E220" s="541"/>
      <c r="F220" s="541">
        <f>SUM(F215:F219)</f>
        <v>91</v>
      </c>
      <c r="G220" s="542">
        <f t="shared" si="7"/>
        <v>0.046263345195729534</v>
      </c>
      <c r="I220" s="537"/>
      <c r="J220" s="544"/>
      <c r="K220" s="566"/>
    </row>
    <row r="221" spans="1:11" ht="12.75">
      <c r="A221" s="564" t="s">
        <v>75</v>
      </c>
      <c r="B221" s="86" t="s">
        <v>562</v>
      </c>
      <c r="C221" s="86" t="s">
        <v>563</v>
      </c>
      <c r="D221" s="7">
        <v>5</v>
      </c>
      <c r="E221" s="7"/>
      <c r="F221" s="7">
        <v>5</v>
      </c>
      <c r="G221" s="576">
        <f t="shared" si="7"/>
        <v>0.002541942043721403</v>
      </c>
      <c r="I221" s="568"/>
      <c r="K221" s="568"/>
    </row>
    <row r="222" spans="1:11" ht="12.75">
      <c r="A222" s="89"/>
      <c r="B222" s="86" t="s">
        <v>77</v>
      </c>
      <c r="C222" s="86" t="s">
        <v>244</v>
      </c>
      <c r="D222" s="7">
        <v>1</v>
      </c>
      <c r="E222" s="7"/>
      <c r="F222" s="7">
        <v>1</v>
      </c>
      <c r="G222" s="576">
        <f t="shared" si="7"/>
        <v>0.0005083884087442806</v>
      </c>
      <c r="I222" s="568"/>
      <c r="K222" s="568"/>
    </row>
    <row r="223" spans="1:11" ht="12.75">
      <c r="A223" s="89"/>
      <c r="B223" s="86" t="s">
        <v>564</v>
      </c>
      <c r="C223" s="86" t="s">
        <v>565</v>
      </c>
      <c r="D223" s="7">
        <v>16</v>
      </c>
      <c r="E223" s="7"/>
      <c r="F223" s="7">
        <v>16</v>
      </c>
      <c r="G223" s="576">
        <f t="shared" si="7"/>
        <v>0.00813421453990849</v>
      </c>
      <c r="I223" s="568"/>
      <c r="K223" s="568"/>
    </row>
    <row r="224" spans="1:11" ht="12.75">
      <c r="A224" s="89"/>
      <c r="B224" s="86" t="s">
        <v>512</v>
      </c>
      <c r="C224" s="86" t="s">
        <v>566</v>
      </c>
      <c r="D224" s="7">
        <v>30</v>
      </c>
      <c r="E224" s="7"/>
      <c r="F224" s="7">
        <v>30</v>
      </c>
      <c r="G224" s="576">
        <f t="shared" si="7"/>
        <v>0.015251652262328419</v>
      </c>
      <c r="I224" s="568"/>
      <c r="K224" s="568"/>
    </row>
    <row r="225" spans="1:11" ht="12.75">
      <c r="A225" s="89"/>
      <c r="B225" s="86" t="s">
        <v>567</v>
      </c>
      <c r="C225" s="86" t="s">
        <v>568</v>
      </c>
      <c r="D225" s="7">
        <v>13</v>
      </c>
      <c r="E225" s="7"/>
      <c r="F225" s="7">
        <v>13</v>
      </c>
      <c r="G225" s="576">
        <f t="shared" si="7"/>
        <v>0.0066090493136756485</v>
      </c>
      <c r="I225" s="568"/>
      <c r="K225" s="568"/>
    </row>
    <row r="226" spans="1:11" ht="12.75">
      <c r="A226" s="103"/>
      <c r="B226" s="540" t="s">
        <v>334</v>
      </c>
      <c r="C226" s="540"/>
      <c r="D226" s="541">
        <f>SUM(D221:D225)</f>
        <v>65</v>
      </c>
      <c r="E226" s="541"/>
      <c r="F226" s="541">
        <f>SUM(F221:F225)</f>
        <v>65</v>
      </c>
      <c r="G226" s="542">
        <f t="shared" si="7"/>
        <v>0.03304524656837824</v>
      </c>
      <c r="I226" s="537"/>
      <c r="J226" s="544"/>
      <c r="K226" s="566"/>
    </row>
    <row r="227" spans="1:11" ht="12.75">
      <c r="A227" s="85" t="s">
        <v>81</v>
      </c>
      <c r="B227" s="86" t="s">
        <v>81</v>
      </c>
      <c r="C227" s="86" t="s">
        <v>569</v>
      </c>
      <c r="D227" s="7">
        <v>8</v>
      </c>
      <c r="E227" s="7"/>
      <c r="F227" s="7">
        <v>8</v>
      </c>
      <c r="G227" s="542">
        <f t="shared" si="7"/>
        <v>0.004067107269954245</v>
      </c>
      <c r="I227" s="568"/>
      <c r="K227" s="537"/>
    </row>
    <row r="228" spans="1:11" ht="12.75">
      <c r="A228" s="87"/>
      <c r="B228" s="540" t="s">
        <v>333</v>
      </c>
      <c r="C228" s="540"/>
      <c r="D228" s="541">
        <f>SUM(D227)</f>
        <v>8</v>
      </c>
      <c r="E228" s="541"/>
      <c r="F228" s="541">
        <f>SUM(F227)</f>
        <v>8</v>
      </c>
      <c r="G228" s="542">
        <f t="shared" si="7"/>
        <v>0.004067107269954245</v>
      </c>
      <c r="I228" s="537"/>
      <c r="J228" s="544"/>
      <c r="K228" s="537"/>
    </row>
    <row r="229" spans="1:11" ht="12.75">
      <c r="A229" s="85" t="s">
        <v>83</v>
      </c>
      <c r="B229" s="86" t="s">
        <v>73</v>
      </c>
      <c r="C229" s="86" t="s">
        <v>570</v>
      </c>
      <c r="D229" s="7">
        <v>761</v>
      </c>
      <c r="E229" s="7"/>
      <c r="F229" s="7">
        <v>761</v>
      </c>
      <c r="G229" s="542">
        <f t="shared" si="7"/>
        <v>0.3868835790543976</v>
      </c>
      <c r="I229" s="568"/>
      <c r="K229" s="537"/>
    </row>
    <row r="230" spans="1:11" ht="12.75">
      <c r="A230" s="524"/>
      <c r="B230" s="540" t="s">
        <v>335</v>
      </c>
      <c r="C230" s="540"/>
      <c r="D230" s="541">
        <f>SUM(D229)</f>
        <v>761</v>
      </c>
      <c r="E230" s="541"/>
      <c r="F230" s="541">
        <f>SUM(F229)</f>
        <v>761</v>
      </c>
      <c r="G230" s="542">
        <f t="shared" si="7"/>
        <v>0.3868835790543976</v>
      </c>
      <c r="I230" s="537"/>
      <c r="J230" s="544"/>
      <c r="K230" s="537"/>
    </row>
    <row r="231" spans="1:11" ht="12.75">
      <c r="A231" s="632" t="s">
        <v>91</v>
      </c>
      <c r="B231" s="86" t="s">
        <v>92</v>
      </c>
      <c r="C231" s="86" t="s">
        <v>571</v>
      </c>
      <c r="D231" s="7">
        <v>16</v>
      </c>
      <c r="E231" s="7"/>
      <c r="F231" s="7">
        <v>16</v>
      </c>
      <c r="G231" s="542">
        <f t="shared" si="7"/>
        <v>0.00813421453990849</v>
      </c>
      <c r="I231" s="568"/>
      <c r="K231" s="566"/>
    </row>
    <row r="232" spans="1:11" ht="12.75">
      <c r="A232" s="633"/>
      <c r="B232" s="85" t="s">
        <v>572</v>
      </c>
      <c r="C232" s="86" t="s">
        <v>573</v>
      </c>
      <c r="D232" s="7">
        <v>1</v>
      </c>
      <c r="E232" s="7"/>
      <c r="F232" s="7">
        <v>1</v>
      </c>
      <c r="G232" s="542">
        <f t="shared" si="7"/>
        <v>0.0005083884087442806</v>
      </c>
      <c r="I232" s="568"/>
      <c r="K232" s="537"/>
    </row>
    <row r="233" spans="1:11" ht="12.75">
      <c r="A233" s="633"/>
      <c r="B233" s="88"/>
      <c r="C233" s="86" t="s">
        <v>574</v>
      </c>
      <c r="D233" s="7">
        <v>3</v>
      </c>
      <c r="E233" s="7"/>
      <c r="F233" s="7">
        <v>3</v>
      </c>
      <c r="G233" s="542">
        <f t="shared" si="7"/>
        <v>0.001525165226232842</v>
      </c>
      <c r="I233" s="568"/>
      <c r="K233" s="537"/>
    </row>
    <row r="234" spans="1:11" ht="12.75">
      <c r="A234" s="633"/>
      <c r="B234" s="87"/>
      <c r="C234" s="86" t="s">
        <v>575</v>
      </c>
      <c r="D234" s="7">
        <v>511</v>
      </c>
      <c r="E234" s="7"/>
      <c r="F234" s="7">
        <v>511</v>
      </c>
      <c r="G234" s="542">
        <f t="shared" si="7"/>
        <v>0.2597864768683274</v>
      </c>
      <c r="I234" s="568"/>
      <c r="K234" s="537"/>
    </row>
    <row r="235" spans="1:11" ht="12.75">
      <c r="A235" s="633"/>
      <c r="B235" s="86" t="s">
        <v>576</v>
      </c>
      <c r="C235" s="86" t="s">
        <v>577</v>
      </c>
      <c r="D235" s="7">
        <v>112</v>
      </c>
      <c r="E235" s="7"/>
      <c r="F235" s="7">
        <v>112</v>
      </c>
      <c r="G235" s="542">
        <f t="shared" si="7"/>
        <v>0.05693950177935943</v>
      </c>
      <c r="I235" s="568"/>
      <c r="K235" s="537"/>
    </row>
    <row r="236" spans="1:11" ht="12.75">
      <c r="A236" s="104"/>
      <c r="B236" s="540" t="s">
        <v>336</v>
      </c>
      <c r="C236" s="540"/>
      <c r="D236" s="541">
        <f>SUM(D231:D235)</f>
        <v>643</v>
      </c>
      <c r="E236" s="541"/>
      <c r="F236" s="541">
        <f>SUM(F231:F235)</f>
        <v>643</v>
      </c>
      <c r="G236" s="542">
        <f t="shared" si="7"/>
        <v>0.32689374682257244</v>
      </c>
      <c r="I236" s="537"/>
      <c r="J236" s="544"/>
      <c r="K236" s="537"/>
    </row>
    <row r="237" spans="1:11" ht="12.75">
      <c r="A237" s="93" t="s">
        <v>578</v>
      </c>
      <c r="B237" s="93"/>
      <c r="C237" s="90"/>
      <c r="D237" s="91">
        <f>SUM(D214,D220,D226,D228,D230,D236)</f>
        <v>1967</v>
      </c>
      <c r="E237" s="91"/>
      <c r="F237" s="91">
        <f>SUM(F214,F220,F226,F228,F230,F236)</f>
        <v>1967</v>
      </c>
      <c r="G237" s="92">
        <f>F237/$F$238</f>
        <v>0.6022657685241886</v>
      </c>
      <c r="I237" s="566"/>
      <c r="J237" s="544"/>
      <c r="K237" s="537"/>
    </row>
    <row r="238" spans="1:10" ht="12.75">
      <c r="A238" s="93" t="s">
        <v>94</v>
      </c>
      <c r="B238" s="94"/>
      <c r="C238" s="95"/>
      <c r="D238" s="91">
        <f>SUM(D237,D203)</f>
        <v>3263</v>
      </c>
      <c r="E238" s="91">
        <f>SUM(E237,E203)</f>
        <v>3</v>
      </c>
      <c r="F238" s="91">
        <f>SUM(F237,F203)</f>
        <v>3266</v>
      </c>
      <c r="G238" s="92">
        <f>F238/F238</f>
        <v>1</v>
      </c>
      <c r="J238" s="544"/>
    </row>
    <row r="239" spans="3:10" s="537" customFormat="1" ht="12.75">
      <c r="C239" s="567"/>
      <c r="D239" s="568"/>
      <c r="E239" s="568"/>
      <c r="F239" s="568"/>
      <c r="G239" s="569"/>
      <c r="J239" s="80"/>
    </row>
    <row r="240" ht="12.75">
      <c r="G240" s="561"/>
    </row>
    <row r="241" spans="1:10" ht="12.75">
      <c r="A241" s="631" t="s">
        <v>95</v>
      </c>
      <c r="B241" s="631"/>
      <c r="C241" s="631"/>
      <c r="D241" s="631"/>
      <c r="E241" s="631"/>
      <c r="F241" s="631"/>
      <c r="G241" s="631"/>
      <c r="J241" s="78"/>
    </row>
    <row r="242" spans="1:10" ht="12.75">
      <c r="A242" s="98"/>
      <c r="B242" s="98"/>
      <c r="C242" s="98"/>
      <c r="D242" s="98"/>
      <c r="E242" s="98"/>
      <c r="F242" s="98"/>
      <c r="G242" s="98"/>
      <c r="J242" s="562"/>
    </row>
    <row r="243" spans="1:10" ht="25.5">
      <c r="A243" s="2" t="s">
        <v>1</v>
      </c>
      <c r="B243" s="2" t="s">
        <v>389</v>
      </c>
      <c r="C243" s="2" t="s">
        <v>330</v>
      </c>
      <c r="D243" s="2" t="s">
        <v>390</v>
      </c>
      <c r="E243" s="2" t="s">
        <v>391</v>
      </c>
      <c r="F243" s="2" t="s">
        <v>5</v>
      </c>
      <c r="G243" s="84" t="s">
        <v>392</v>
      </c>
      <c r="I243" s="537"/>
      <c r="J243" s="530"/>
    </row>
    <row r="244" spans="1:10" ht="12.75">
      <c r="A244" s="563" t="s">
        <v>3</v>
      </c>
      <c r="B244" s="99"/>
      <c r="C244" s="100"/>
      <c r="D244" s="101"/>
      <c r="E244" s="101"/>
      <c r="F244" s="101"/>
      <c r="G244" s="102"/>
      <c r="I244" s="537"/>
      <c r="J244" s="536"/>
    </row>
    <row r="245" spans="1:9" ht="12.75">
      <c r="A245" s="85" t="s">
        <v>96</v>
      </c>
      <c r="B245" s="85" t="s">
        <v>97</v>
      </c>
      <c r="C245" s="86" t="s">
        <v>259</v>
      </c>
      <c r="D245" s="7">
        <v>49</v>
      </c>
      <c r="E245" s="7">
        <v>2</v>
      </c>
      <c r="F245" s="7">
        <v>51</v>
      </c>
      <c r="G245" s="538">
        <f aca="true" t="shared" si="8" ref="G245:G275">F245/$F$276</f>
        <v>0.08006279434850863</v>
      </c>
      <c r="I245" s="568"/>
    </row>
    <row r="246" spans="1:9" ht="12.75">
      <c r="A246" s="88"/>
      <c r="B246" s="87"/>
      <c r="C246" s="86" t="s">
        <v>579</v>
      </c>
      <c r="D246" s="7">
        <v>1</v>
      </c>
      <c r="E246" s="7"/>
      <c r="F246" s="7">
        <v>1</v>
      </c>
      <c r="G246" s="538">
        <f t="shared" si="8"/>
        <v>0.0015698587127158557</v>
      </c>
      <c r="I246" s="568"/>
    </row>
    <row r="247" spans="1:10" ht="12.75">
      <c r="A247" s="104"/>
      <c r="B247" s="539" t="s">
        <v>337</v>
      </c>
      <c r="C247" s="540"/>
      <c r="D247" s="541">
        <f>SUM(D245:D246)</f>
        <v>50</v>
      </c>
      <c r="E247" s="541">
        <f>SUM(E245:E246)</f>
        <v>2</v>
      </c>
      <c r="F247" s="541">
        <f>SUM(F245:F246)</f>
        <v>52</v>
      </c>
      <c r="G247" s="542">
        <f t="shared" si="8"/>
        <v>0.08163265306122448</v>
      </c>
      <c r="I247" s="537"/>
      <c r="J247" s="544"/>
    </row>
    <row r="248" spans="1:9" ht="12.75">
      <c r="A248" s="85" t="s">
        <v>99</v>
      </c>
      <c r="B248" s="85" t="s">
        <v>100</v>
      </c>
      <c r="C248" s="86" t="s">
        <v>261</v>
      </c>
      <c r="D248" s="7">
        <v>85</v>
      </c>
      <c r="E248" s="7">
        <v>2</v>
      </c>
      <c r="F248" s="7">
        <v>87</v>
      </c>
      <c r="G248" s="538">
        <f t="shared" si="8"/>
        <v>0.13657770800627944</v>
      </c>
      <c r="I248" s="568"/>
    </row>
    <row r="249" spans="1:9" ht="12.75">
      <c r="A249" s="88"/>
      <c r="B249" s="87"/>
      <c r="C249" s="86" t="s">
        <v>580</v>
      </c>
      <c r="D249" s="7">
        <v>5</v>
      </c>
      <c r="E249" s="7"/>
      <c r="F249" s="7">
        <v>5</v>
      </c>
      <c r="G249" s="538">
        <f t="shared" si="8"/>
        <v>0.007849293563579277</v>
      </c>
      <c r="I249" s="568"/>
    </row>
    <row r="250" spans="1:10" ht="12.75">
      <c r="A250" s="524"/>
      <c r="B250" s="539" t="s">
        <v>338</v>
      </c>
      <c r="C250" s="540"/>
      <c r="D250" s="541">
        <f>SUM(D248:D249)</f>
        <v>90</v>
      </c>
      <c r="E250" s="541">
        <f>SUM(E248:E249)</f>
        <v>2</v>
      </c>
      <c r="F250" s="541">
        <f>SUM(F248:F249)</f>
        <v>92</v>
      </c>
      <c r="G250" s="542">
        <f t="shared" si="8"/>
        <v>0.14442700156985872</v>
      </c>
      <c r="I250" s="537"/>
      <c r="J250" s="544"/>
    </row>
    <row r="251" spans="1:9" ht="12.75">
      <c r="A251" s="85" t="s">
        <v>103</v>
      </c>
      <c r="B251" s="85" t="s">
        <v>581</v>
      </c>
      <c r="C251" s="86" t="s">
        <v>582</v>
      </c>
      <c r="D251" s="7">
        <v>9</v>
      </c>
      <c r="E251" s="7"/>
      <c r="F251" s="7">
        <v>9</v>
      </c>
      <c r="G251" s="538">
        <f t="shared" si="8"/>
        <v>0.0141287284144427</v>
      </c>
      <c r="I251" s="568"/>
    </row>
    <row r="252" spans="1:9" ht="12.75">
      <c r="A252" s="88"/>
      <c r="B252" s="88"/>
      <c r="C252" s="86" t="s">
        <v>583</v>
      </c>
      <c r="D252" s="7">
        <v>78</v>
      </c>
      <c r="E252" s="7">
        <v>2</v>
      </c>
      <c r="F252" s="7">
        <v>80</v>
      </c>
      <c r="G252" s="538">
        <f t="shared" si="8"/>
        <v>0.12558869701726844</v>
      </c>
      <c r="I252" s="568"/>
    </row>
    <row r="253" spans="1:9" ht="12.75">
      <c r="A253" s="88"/>
      <c r="B253" s="87"/>
      <c r="C253" s="86" t="s">
        <v>584</v>
      </c>
      <c r="D253" s="7">
        <v>1</v>
      </c>
      <c r="E253" s="7"/>
      <c r="F253" s="7">
        <v>1</v>
      </c>
      <c r="G253" s="538">
        <f t="shared" si="8"/>
        <v>0.0015698587127158557</v>
      </c>
      <c r="I253" s="568"/>
    </row>
    <row r="254" spans="1:9" ht="12.75">
      <c r="A254" s="88"/>
      <c r="B254" s="85" t="s">
        <v>103</v>
      </c>
      <c r="C254" s="86" t="s">
        <v>585</v>
      </c>
      <c r="D254" s="7">
        <v>30</v>
      </c>
      <c r="E254" s="7"/>
      <c r="F254" s="7">
        <v>30</v>
      </c>
      <c r="G254" s="538">
        <f t="shared" si="8"/>
        <v>0.04709576138147567</v>
      </c>
      <c r="I254" s="568"/>
    </row>
    <row r="255" spans="1:9" ht="12.75">
      <c r="A255" s="88"/>
      <c r="B255" s="88"/>
      <c r="C255" s="86" t="s">
        <v>263</v>
      </c>
      <c r="D255" s="7">
        <v>72</v>
      </c>
      <c r="E255" s="7"/>
      <c r="F255" s="7">
        <v>72</v>
      </c>
      <c r="G255" s="538">
        <f t="shared" si="8"/>
        <v>0.1130298273155416</v>
      </c>
      <c r="I255" s="568"/>
    </row>
    <row r="256" spans="1:9" ht="12.75">
      <c r="A256" s="88"/>
      <c r="B256" s="87"/>
      <c r="C256" s="86" t="s">
        <v>586</v>
      </c>
      <c r="D256" s="7">
        <v>4</v>
      </c>
      <c r="E256" s="7"/>
      <c r="F256" s="7">
        <v>4</v>
      </c>
      <c r="G256" s="538">
        <f t="shared" si="8"/>
        <v>0.006279434850863423</v>
      </c>
      <c r="I256" s="568"/>
    </row>
    <row r="257" spans="1:9" ht="12.75">
      <c r="A257" s="88"/>
      <c r="B257" s="86" t="s">
        <v>587</v>
      </c>
      <c r="C257" s="86" t="s">
        <v>588</v>
      </c>
      <c r="D257" s="7">
        <v>4</v>
      </c>
      <c r="E257" s="7"/>
      <c r="F257" s="7">
        <v>4</v>
      </c>
      <c r="G257" s="538">
        <f t="shared" si="8"/>
        <v>0.006279434850863423</v>
      </c>
      <c r="I257" s="568"/>
    </row>
    <row r="258" spans="1:10" ht="12.75">
      <c r="A258" s="524"/>
      <c r="B258" s="546" t="s">
        <v>340</v>
      </c>
      <c r="C258" s="540"/>
      <c r="D258" s="541">
        <f>SUM(D251:D257)</f>
        <v>198</v>
      </c>
      <c r="E258" s="541">
        <f>SUM(E251:E257)</f>
        <v>2</v>
      </c>
      <c r="F258" s="541">
        <f>SUM(F251:F257)</f>
        <v>200</v>
      </c>
      <c r="G258" s="542">
        <f t="shared" si="8"/>
        <v>0.3139717425431711</v>
      </c>
      <c r="I258" s="537"/>
      <c r="J258" s="544"/>
    </row>
    <row r="259" spans="1:9" ht="12.75">
      <c r="A259" s="85" t="s">
        <v>104</v>
      </c>
      <c r="B259" s="85" t="s">
        <v>108</v>
      </c>
      <c r="C259" s="86" t="s">
        <v>589</v>
      </c>
      <c r="D259" s="7">
        <v>33</v>
      </c>
      <c r="E259" s="7"/>
      <c r="F259" s="7">
        <v>33</v>
      </c>
      <c r="G259" s="538">
        <f t="shared" si="8"/>
        <v>0.05180533751962323</v>
      </c>
      <c r="I259" s="568"/>
    </row>
    <row r="260" spans="1:9" ht="12.75">
      <c r="A260" s="88"/>
      <c r="B260" s="87"/>
      <c r="C260" s="86" t="s">
        <v>590</v>
      </c>
      <c r="D260" s="7">
        <v>1</v>
      </c>
      <c r="E260" s="7"/>
      <c r="F260" s="7">
        <v>1</v>
      </c>
      <c r="G260" s="538">
        <f t="shared" si="8"/>
        <v>0.0015698587127158557</v>
      </c>
      <c r="I260" s="568"/>
    </row>
    <row r="261" spans="1:9" ht="12.75">
      <c r="A261" s="88"/>
      <c r="B261" s="86" t="s">
        <v>591</v>
      </c>
      <c r="C261" s="86" t="s">
        <v>592</v>
      </c>
      <c r="D261" s="7">
        <v>2</v>
      </c>
      <c r="E261" s="7"/>
      <c r="F261" s="7">
        <v>2</v>
      </c>
      <c r="G261" s="538">
        <f t="shared" si="8"/>
        <v>0.0031397174254317113</v>
      </c>
      <c r="I261" s="568"/>
    </row>
    <row r="262" spans="1:9" ht="12.75">
      <c r="A262" s="88"/>
      <c r="B262" s="86" t="s">
        <v>105</v>
      </c>
      <c r="C262" s="86" t="s">
        <v>593</v>
      </c>
      <c r="D262" s="7">
        <v>28</v>
      </c>
      <c r="E262" s="7"/>
      <c r="F262" s="7">
        <v>28</v>
      </c>
      <c r="G262" s="538">
        <f t="shared" si="8"/>
        <v>0.04395604395604396</v>
      </c>
      <c r="I262" s="568"/>
    </row>
    <row r="263" spans="1:10" ht="12.75">
      <c r="A263" s="524"/>
      <c r="B263" s="546" t="s">
        <v>341</v>
      </c>
      <c r="C263" s="86"/>
      <c r="D263" s="541">
        <f>SUM(D259:D262)</f>
        <v>64</v>
      </c>
      <c r="E263" s="541"/>
      <c r="F263" s="541">
        <f>SUM(F259:F262)</f>
        <v>64</v>
      </c>
      <c r="G263" s="542">
        <f t="shared" si="8"/>
        <v>0.10047095761381476</v>
      </c>
      <c r="I263" s="537"/>
      <c r="J263" s="544"/>
    </row>
    <row r="264" spans="1:9" ht="12.75">
      <c r="A264" s="85" t="s">
        <v>109</v>
      </c>
      <c r="B264" s="85" t="s">
        <v>109</v>
      </c>
      <c r="C264" s="86" t="s">
        <v>268</v>
      </c>
      <c r="D264" s="7">
        <v>22</v>
      </c>
      <c r="E264" s="7"/>
      <c r="F264" s="7">
        <v>22</v>
      </c>
      <c r="G264" s="538">
        <f t="shared" si="8"/>
        <v>0.03453689167974882</v>
      </c>
      <c r="I264" s="568"/>
    </row>
    <row r="265" spans="1:9" ht="12.75">
      <c r="A265" s="88"/>
      <c r="B265" s="87"/>
      <c r="C265" s="86" t="s">
        <v>594</v>
      </c>
      <c r="D265" s="7">
        <v>1</v>
      </c>
      <c r="E265" s="7"/>
      <c r="F265" s="7">
        <v>1</v>
      </c>
      <c r="G265" s="538">
        <f t="shared" si="8"/>
        <v>0.0015698587127158557</v>
      </c>
      <c r="I265" s="568"/>
    </row>
    <row r="266" spans="1:10" ht="12.75">
      <c r="A266" s="87"/>
      <c r="B266" s="539" t="s">
        <v>342</v>
      </c>
      <c r="C266" s="86"/>
      <c r="D266" s="541">
        <f>SUM(D264:D265)</f>
        <v>23</v>
      </c>
      <c r="E266" s="541"/>
      <c r="F266" s="541">
        <f>SUM(F264:F265)</f>
        <v>23</v>
      </c>
      <c r="G266" s="542">
        <f t="shared" si="8"/>
        <v>0.03610675039246468</v>
      </c>
      <c r="I266" s="537"/>
      <c r="J266" s="544"/>
    </row>
    <row r="267" spans="1:9" ht="12.75">
      <c r="A267" s="85" t="s">
        <v>110</v>
      </c>
      <c r="B267" s="85" t="s">
        <v>110</v>
      </c>
      <c r="C267" s="86" t="s">
        <v>270</v>
      </c>
      <c r="D267" s="7">
        <v>141</v>
      </c>
      <c r="E267" s="7"/>
      <c r="F267" s="7">
        <v>141</v>
      </c>
      <c r="G267" s="538">
        <f t="shared" si="8"/>
        <v>0.22135007849293564</v>
      </c>
      <c r="I267" s="568"/>
    </row>
    <row r="268" spans="1:9" ht="12.75">
      <c r="A268" s="88"/>
      <c r="B268" s="87"/>
      <c r="C268" s="86" t="s">
        <v>595</v>
      </c>
      <c r="D268" s="7">
        <v>4</v>
      </c>
      <c r="E268" s="7"/>
      <c r="F268" s="7">
        <v>4</v>
      </c>
      <c r="G268" s="538">
        <f t="shared" si="8"/>
        <v>0.006279434850863423</v>
      </c>
      <c r="I268" s="568"/>
    </row>
    <row r="269" spans="1:10" ht="12.75">
      <c r="A269" s="104"/>
      <c r="B269" s="547" t="s">
        <v>343</v>
      </c>
      <c r="C269" s="540"/>
      <c r="D269" s="541">
        <f>SUM(D267:D268)</f>
        <v>145</v>
      </c>
      <c r="E269" s="541"/>
      <c r="F269" s="541">
        <f>SUM(F267:F268)</f>
        <v>145</v>
      </c>
      <c r="G269" s="542">
        <f t="shared" si="8"/>
        <v>0.22762951334379905</v>
      </c>
      <c r="I269" s="537"/>
      <c r="J269" s="544"/>
    </row>
    <row r="270" spans="1:9" ht="12.75">
      <c r="A270" s="85" t="s">
        <v>596</v>
      </c>
      <c r="B270" s="86" t="s">
        <v>597</v>
      </c>
      <c r="C270" s="86" t="s">
        <v>598</v>
      </c>
      <c r="D270" s="7">
        <v>15</v>
      </c>
      <c r="E270" s="7"/>
      <c r="F270" s="7">
        <v>15</v>
      </c>
      <c r="G270" s="538">
        <f t="shared" si="8"/>
        <v>0.023547880690737835</v>
      </c>
      <c r="I270" s="568"/>
    </row>
    <row r="271" spans="1:9" ht="12.75">
      <c r="A271" s="88"/>
      <c r="B271" s="85" t="s">
        <v>599</v>
      </c>
      <c r="C271" s="86" t="s">
        <v>600</v>
      </c>
      <c r="D271" s="7">
        <v>39</v>
      </c>
      <c r="E271" s="7"/>
      <c r="F271" s="7">
        <v>39</v>
      </c>
      <c r="G271" s="538">
        <f t="shared" si="8"/>
        <v>0.061224489795918366</v>
      </c>
      <c r="I271" s="568"/>
    </row>
    <row r="272" spans="1:9" ht="12.75">
      <c r="A272" s="88"/>
      <c r="B272" s="88"/>
      <c r="C272" s="86" t="s">
        <v>601</v>
      </c>
      <c r="D272" s="7">
        <v>1</v>
      </c>
      <c r="E272" s="7"/>
      <c r="F272" s="7">
        <v>1</v>
      </c>
      <c r="G272" s="538">
        <f t="shared" si="8"/>
        <v>0.0015698587127158557</v>
      </c>
      <c r="I272" s="568"/>
    </row>
    <row r="273" spans="1:9" ht="12.75">
      <c r="A273" s="88"/>
      <c r="B273" s="88"/>
      <c r="C273" s="86" t="s">
        <v>602</v>
      </c>
      <c r="D273" s="7">
        <v>1</v>
      </c>
      <c r="E273" s="7"/>
      <c r="F273" s="7">
        <v>1</v>
      </c>
      <c r="G273" s="538">
        <f t="shared" si="8"/>
        <v>0.0015698587127158557</v>
      </c>
      <c r="I273" s="568"/>
    </row>
    <row r="274" spans="1:9" ht="12.75">
      <c r="A274" s="88"/>
      <c r="B274" s="87"/>
      <c r="C274" s="86" t="s">
        <v>603</v>
      </c>
      <c r="D274" s="7">
        <v>5</v>
      </c>
      <c r="E274" s="7"/>
      <c r="F274" s="7">
        <v>5</v>
      </c>
      <c r="G274" s="538">
        <f t="shared" si="8"/>
        <v>0.007849293563579277</v>
      </c>
      <c r="I274" s="568"/>
    </row>
    <row r="275" spans="1:10" ht="12.75">
      <c r="A275" s="104"/>
      <c r="B275" s="547" t="s">
        <v>604</v>
      </c>
      <c r="C275" s="540"/>
      <c r="D275" s="541">
        <f>SUM(D270:D274)</f>
        <v>61</v>
      </c>
      <c r="E275" s="541"/>
      <c r="F275" s="541">
        <f>SUM(F270:F274)</f>
        <v>61</v>
      </c>
      <c r="G275" s="538">
        <f t="shared" si="8"/>
        <v>0.09576138147566719</v>
      </c>
      <c r="I275" s="537"/>
      <c r="J275" s="544"/>
    </row>
    <row r="276" spans="1:11" ht="12.75">
      <c r="A276" s="90" t="s">
        <v>605</v>
      </c>
      <c r="B276" s="90"/>
      <c r="C276" s="90"/>
      <c r="D276" s="91">
        <f>SUM(D247,D250,D258,D263,D266,D269,D275)</f>
        <v>631</v>
      </c>
      <c r="E276" s="91">
        <f>SUM(E247,E250,E258,E263,E266,E269,E275)</f>
        <v>6</v>
      </c>
      <c r="F276" s="91">
        <f>SUM(F247,F250,F258,F263,F266,F269,F275)</f>
        <v>637</v>
      </c>
      <c r="G276" s="92">
        <f>F276/F305</f>
        <v>0.5975609756097561</v>
      </c>
      <c r="I276" s="566"/>
      <c r="J276" s="544"/>
      <c r="K276" s="537"/>
    </row>
    <row r="277" spans="1:11" ht="12.75">
      <c r="A277" s="563" t="s">
        <v>307</v>
      </c>
      <c r="B277" s="105"/>
      <c r="C277" s="100"/>
      <c r="D277" s="101"/>
      <c r="E277" s="101"/>
      <c r="F277" s="101"/>
      <c r="G277" s="106"/>
      <c r="I277" s="537"/>
      <c r="J277" s="536"/>
      <c r="K277" s="537"/>
    </row>
    <row r="278" spans="1:14" ht="12.75">
      <c r="A278" s="577" t="s">
        <v>96</v>
      </c>
      <c r="B278" s="86" t="s">
        <v>97</v>
      </c>
      <c r="C278" s="86" t="s">
        <v>606</v>
      </c>
      <c r="D278" s="7">
        <v>48</v>
      </c>
      <c r="E278" s="7"/>
      <c r="F278" s="7">
        <v>48</v>
      </c>
      <c r="G278" s="538">
        <f aca="true" t="shared" si="9" ref="G278:G303">F278/$F$304</f>
        <v>0.11188811188811189</v>
      </c>
      <c r="I278" s="568"/>
      <c r="K278" s="568"/>
      <c r="M278" s="86"/>
      <c r="N278" s="7"/>
    </row>
    <row r="279" spans="1:14" ht="12.75">
      <c r="A279" s="578"/>
      <c r="B279" s="540" t="s">
        <v>337</v>
      </c>
      <c r="C279" s="540"/>
      <c r="D279" s="541">
        <f>SUM(D278)</f>
        <v>48</v>
      </c>
      <c r="E279" s="541"/>
      <c r="F279" s="541">
        <f>SUM(F278)</f>
        <v>48</v>
      </c>
      <c r="G279" s="542">
        <f t="shared" si="9"/>
        <v>0.11188811188811189</v>
      </c>
      <c r="I279" s="537"/>
      <c r="J279" s="579"/>
      <c r="K279" s="580"/>
      <c r="M279" s="86"/>
      <c r="N279" s="7"/>
    </row>
    <row r="280" spans="1:14" ht="12.75">
      <c r="A280" s="577" t="s">
        <v>99</v>
      </c>
      <c r="B280" s="86" t="s">
        <v>100</v>
      </c>
      <c r="C280" s="86" t="s">
        <v>607</v>
      </c>
      <c r="D280" s="7">
        <v>31</v>
      </c>
      <c r="E280" s="7"/>
      <c r="F280" s="7">
        <v>31</v>
      </c>
      <c r="G280" s="538">
        <f t="shared" si="9"/>
        <v>0.07226107226107226</v>
      </c>
      <c r="I280" s="568"/>
      <c r="K280" s="580"/>
      <c r="M280" s="86"/>
      <c r="N280" s="7"/>
    </row>
    <row r="281" spans="1:14" ht="12.75">
      <c r="A281" s="89"/>
      <c r="B281" s="86" t="s">
        <v>111</v>
      </c>
      <c r="C281" s="86" t="s">
        <v>608</v>
      </c>
      <c r="D281" s="7">
        <v>4</v>
      </c>
      <c r="E281" s="7"/>
      <c r="F281" s="7">
        <v>4</v>
      </c>
      <c r="G281" s="538">
        <f t="shared" si="9"/>
        <v>0.009324009324009324</v>
      </c>
      <c r="I281" s="568"/>
      <c r="K281" s="568"/>
      <c r="M281" s="86"/>
      <c r="N281" s="7"/>
    </row>
    <row r="282" spans="1:14" ht="12.75">
      <c r="A282" s="89"/>
      <c r="B282" s="85" t="s">
        <v>101</v>
      </c>
      <c r="C282" s="86" t="s">
        <v>609</v>
      </c>
      <c r="D282" s="7">
        <v>4</v>
      </c>
      <c r="E282" s="7"/>
      <c r="F282" s="7">
        <v>4</v>
      </c>
      <c r="G282" s="538">
        <f t="shared" si="9"/>
        <v>0.009324009324009324</v>
      </c>
      <c r="I282" s="568"/>
      <c r="J282" s="544"/>
      <c r="K282" s="580"/>
      <c r="M282" s="86"/>
      <c r="N282" s="7"/>
    </row>
    <row r="283" spans="1:14" ht="12.75">
      <c r="A283" s="89"/>
      <c r="B283" s="87"/>
      <c r="C283" s="581" t="s">
        <v>610</v>
      </c>
      <c r="D283" s="582">
        <v>16</v>
      </c>
      <c r="E283" s="582"/>
      <c r="F283" s="582">
        <v>16</v>
      </c>
      <c r="G283" s="583">
        <f t="shared" si="9"/>
        <v>0.037296037296037296</v>
      </c>
      <c r="I283" s="537"/>
      <c r="K283" s="568"/>
      <c r="M283" s="86"/>
      <c r="N283" s="7"/>
    </row>
    <row r="284" spans="1:14" ht="12.75">
      <c r="A284" s="584"/>
      <c r="B284" s="585" t="s">
        <v>338</v>
      </c>
      <c r="C284" s="540"/>
      <c r="D284" s="586">
        <f>SUM(D280:D283)</f>
        <v>55</v>
      </c>
      <c r="E284" s="586"/>
      <c r="F284" s="586">
        <f>SUM(F280:F283)</f>
        <v>55</v>
      </c>
      <c r="G284" s="587">
        <f t="shared" si="9"/>
        <v>0.1282051282051282</v>
      </c>
      <c r="I284" s="568"/>
      <c r="K284" s="568"/>
      <c r="M284" s="86"/>
      <c r="N284" s="7"/>
    </row>
    <row r="285" spans="1:14" ht="12.75">
      <c r="A285" s="577" t="s">
        <v>611</v>
      </c>
      <c r="B285" s="86" t="s">
        <v>97</v>
      </c>
      <c r="C285" s="86" t="s">
        <v>612</v>
      </c>
      <c r="D285" s="7">
        <v>7</v>
      </c>
      <c r="E285" s="7"/>
      <c r="F285" s="7">
        <v>7</v>
      </c>
      <c r="G285" s="538">
        <f t="shared" si="9"/>
        <v>0.016317016317016316</v>
      </c>
      <c r="I285" s="568"/>
      <c r="K285" s="568"/>
      <c r="M285" s="86"/>
      <c r="N285" s="7"/>
    </row>
    <row r="286" spans="1:14" ht="12.75">
      <c r="A286" s="588"/>
      <c r="B286" s="86" t="s">
        <v>613</v>
      </c>
      <c r="C286" s="86" t="s">
        <v>614</v>
      </c>
      <c r="D286" s="7">
        <v>1</v>
      </c>
      <c r="E286" s="7"/>
      <c r="F286" s="7">
        <v>1</v>
      </c>
      <c r="G286" s="538">
        <f t="shared" si="9"/>
        <v>0.002331002331002331</v>
      </c>
      <c r="I286" s="568"/>
      <c r="K286" s="580"/>
      <c r="M286" s="86"/>
      <c r="N286" s="7"/>
    </row>
    <row r="287" spans="1:14" ht="12.75">
      <c r="A287" s="588"/>
      <c r="B287" s="86" t="s">
        <v>110</v>
      </c>
      <c r="C287" s="86" t="s">
        <v>615</v>
      </c>
      <c r="D287" s="7">
        <v>4</v>
      </c>
      <c r="E287" s="7"/>
      <c r="F287" s="7">
        <v>4</v>
      </c>
      <c r="G287" s="538">
        <f t="shared" si="9"/>
        <v>0.009324009324009324</v>
      </c>
      <c r="I287" s="568"/>
      <c r="K287" s="568"/>
      <c r="M287" s="86"/>
      <c r="N287" s="7"/>
    </row>
    <row r="288" spans="1:14" ht="12.75">
      <c r="A288" s="588"/>
      <c r="B288" s="86" t="s">
        <v>109</v>
      </c>
      <c r="C288" s="86" t="s">
        <v>616</v>
      </c>
      <c r="D288" s="7">
        <v>4</v>
      </c>
      <c r="E288" s="7"/>
      <c r="F288" s="7">
        <v>4</v>
      </c>
      <c r="G288" s="538">
        <f t="shared" si="9"/>
        <v>0.009324009324009324</v>
      </c>
      <c r="I288" s="568"/>
      <c r="K288" s="580"/>
      <c r="M288" s="86"/>
      <c r="N288" s="7"/>
    </row>
    <row r="289" spans="1:14" ht="12.75">
      <c r="A289" s="588"/>
      <c r="B289" s="86" t="s">
        <v>103</v>
      </c>
      <c r="C289" s="86" t="s">
        <v>617</v>
      </c>
      <c r="D289" s="7">
        <v>23</v>
      </c>
      <c r="E289" s="7"/>
      <c r="F289" s="7">
        <v>23</v>
      </c>
      <c r="G289" s="538">
        <f t="shared" si="9"/>
        <v>0.053613053613053616</v>
      </c>
      <c r="I289" s="568"/>
      <c r="K289" s="580"/>
      <c r="M289" s="540"/>
      <c r="N289" s="586"/>
    </row>
    <row r="290" spans="1:14" ht="12.75">
      <c r="A290" s="588"/>
      <c r="B290" s="86" t="s">
        <v>611</v>
      </c>
      <c r="C290" s="86" t="s">
        <v>618</v>
      </c>
      <c r="D290" s="7">
        <v>1</v>
      </c>
      <c r="E290" s="7"/>
      <c r="F290" s="7">
        <v>1</v>
      </c>
      <c r="G290" s="538">
        <f t="shared" si="9"/>
        <v>0.002331002331002331</v>
      </c>
      <c r="I290" s="568"/>
      <c r="J290" s="544"/>
      <c r="K290" s="580"/>
      <c r="M290" s="86"/>
      <c r="N290" s="7"/>
    </row>
    <row r="291" spans="1:14" ht="12.75">
      <c r="A291" s="588"/>
      <c r="B291" s="86" t="s">
        <v>100</v>
      </c>
      <c r="C291" s="86" t="s">
        <v>619</v>
      </c>
      <c r="D291" s="7">
        <v>9</v>
      </c>
      <c r="E291" s="7"/>
      <c r="F291" s="7">
        <v>9</v>
      </c>
      <c r="G291" s="538">
        <f t="shared" si="9"/>
        <v>0.02097902097902098</v>
      </c>
      <c r="I291" s="568"/>
      <c r="K291" s="580"/>
      <c r="M291" s="86"/>
      <c r="N291" s="7"/>
    </row>
    <row r="292" spans="1:14" ht="12.75">
      <c r="A292" s="588"/>
      <c r="B292" s="86" t="s">
        <v>620</v>
      </c>
      <c r="C292" s="86" t="s">
        <v>621</v>
      </c>
      <c r="D292" s="7">
        <v>18</v>
      </c>
      <c r="E292" s="7"/>
      <c r="F292" s="7">
        <v>18</v>
      </c>
      <c r="G292" s="538">
        <f t="shared" si="9"/>
        <v>0.04195804195804196</v>
      </c>
      <c r="I292" s="537"/>
      <c r="K292" s="568"/>
      <c r="M292" s="86"/>
      <c r="N292" s="7"/>
    </row>
    <row r="293" spans="1:14" ht="12.75">
      <c r="A293" s="578"/>
      <c r="B293" s="540" t="s">
        <v>622</v>
      </c>
      <c r="C293" s="540"/>
      <c r="D293" s="541">
        <f>SUM(D285:D292)</f>
        <v>67</v>
      </c>
      <c r="E293" s="541"/>
      <c r="F293" s="541">
        <f>SUM(F285:F292)</f>
        <v>67</v>
      </c>
      <c r="G293" s="542">
        <f t="shared" si="9"/>
        <v>0.1561771561771562</v>
      </c>
      <c r="I293" s="568"/>
      <c r="K293" s="580"/>
      <c r="M293" s="86"/>
      <c r="N293" s="7"/>
    </row>
    <row r="294" spans="1:14" ht="12.75">
      <c r="A294" s="577" t="s">
        <v>103</v>
      </c>
      <c r="B294" s="86" t="s">
        <v>103</v>
      </c>
      <c r="C294" s="86" t="s">
        <v>623</v>
      </c>
      <c r="D294" s="7">
        <v>134</v>
      </c>
      <c r="E294" s="7"/>
      <c r="F294" s="7">
        <v>134</v>
      </c>
      <c r="G294" s="538">
        <f t="shared" si="9"/>
        <v>0.3123543123543124</v>
      </c>
      <c r="I294" s="568"/>
      <c r="K294" s="568"/>
      <c r="M294" s="86"/>
      <c r="N294" s="7"/>
    </row>
    <row r="295" spans="1:14" ht="12.75">
      <c r="A295" s="588"/>
      <c r="B295" s="86" t="s">
        <v>624</v>
      </c>
      <c r="C295" s="86" t="s">
        <v>625</v>
      </c>
      <c r="D295" s="7">
        <v>1</v>
      </c>
      <c r="E295" s="7"/>
      <c r="F295" s="7">
        <v>1</v>
      </c>
      <c r="G295" s="538">
        <f t="shared" si="9"/>
        <v>0.002331002331002331</v>
      </c>
      <c r="I295" s="537"/>
      <c r="K295" s="580"/>
      <c r="M295" s="86"/>
      <c r="N295" s="7"/>
    </row>
    <row r="296" spans="1:14" ht="12.75">
      <c r="A296" s="578"/>
      <c r="B296" s="540" t="s">
        <v>340</v>
      </c>
      <c r="C296" s="540"/>
      <c r="D296" s="541">
        <f>SUM(D294:D295)</f>
        <v>135</v>
      </c>
      <c r="E296" s="541"/>
      <c r="F296" s="541">
        <f>SUM(F294:F295)</f>
        <v>135</v>
      </c>
      <c r="G296" s="542">
        <f t="shared" si="9"/>
        <v>0.3146853146853147</v>
      </c>
      <c r="I296" s="568"/>
      <c r="J296" s="544"/>
      <c r="K296" s="589"/>
      <c r="M296" s="86"/>
      <c r="N296" s="7"/>
    </row>
    <row r="297" spans="1:14" ht="12.75">
      <c r="A297" s="577" t="s">
        <v>109</v>
      </c>
      <c r="B297" s="86" t="s">
        <v>109</v>
      </c>
      <c r="C297" s="86" t="s">
        <v>626</v>
      </c>
      <c r="D297" s="7">
        <v>31</v>
      </c>
      <c r="E297" s="7"/>
      <c r="F297" s="7">
        <v>31</v>
      </c>
      <c r="G297" s="538">
        <f t="shared" si="9"/>
        <v>0.07226107226107226</v>
      </c>
      <c r="I297" s="537"/>
      <c r="J297" s="544"/>
      <c r="K297" s="566"/>
      <c r="M297" s="540"/>
      <c r="N297" s="541"/>
    </row>
    <row r="298" spans="1:14" ht="12.75">
      <c r="A298" s="578"/>
      <c r="B298" s="540" t="s">
        <v>342</v>
      </c>
      <c r="C298" s="540"/>
      <c r="D298" s="541">
        <f>SUM(D297)</f>
        <v>31</v>
      </c>
      <c r="E298" s="541"/>
      <c r="F298" s="541">
        <f>SUM(F297)</f>
        <v>31</v>
      </c>
      <c r="G298" s="542">
        <f t="shared" si="9"/>
        <v>0.07226107226107226</v>
      </c>
      <c r="I298" s="568"/>
      <c r="K298" s="537"/>
      <c r="M298" s="540"/>
      <c r="N298" s="541"/>
    </row>
    <row r="299" spans="1:14" ht="12.75">
      <c r="A299" s="577" t="s">
        <v>110</v>
      </c>
      <c r="B299" s="86" t="s">
        <v>110</v>
      </c>
      <c r="C299" s="86" t="s">
        <v>627</v>
      </c>
      <c r="D299" s="7">
        <v>70</v>
      </c>
      <c r="E299" s="7"/>
      <c r="F299" s="7">
        <v>70</v>
      </c>
      <c r="G299" s="538">
        <f t="shared" si="9"/>
        <v>0.16317016317016317</v>
      </c>
      <c r="I299" s="537"/>
      <c r="J299" s="544"/>
      <c r="K299" s="537"/>
      <c r="M299" s="540"/>
      <c r="N299" s="541"/>
    </row>
    <row r="300" spans="1:14" ht="12.75">
      <c r="A300" s="578"/>
      <c r="B300" s="546" t="s">
        <v>343</v>
      </c>
      <c r="C300" s="540"/>
      <c r="D300" s="541">
        <f>SUM(D299)</f>
        <v>70</v>
      </c>
      <c r="E300" s="541"/>
      <c r="F300" s="541">
        <f>SUM(F299)</f>
        <v>70</v>
      </c>
      <c r="G300" s="542">
        <f t="shared" si="9"/>
        <v>0.16317016317016317</v>
      </c>
      <c r="I300" s="568"/>
      <c r="K300" s="537"/>
      <c r="M300" s="540"/>
      <c r="N300" s="541"/>
    </row>
    <row r="301" spans="1:14" ht="12.75">
      <c r="A301" s="577" t="s">
        <v>596</v>
      </c>
      <c r="B301" s="85" t="s">
        <v>628</v>
      </c>
      <c r="C301" s="86" t="s">
        <v>629</v>
      </c>
      <c r="D301" s="7">
        <v>3</v>
      </c>
      <c r="E301" s="7"/>
      <c r="F301" s="7">
        <v>3</v>
      </c>
      <c r="G301" s="538">
        <f t="shared" si="9"/>
        <v>0.006993006993006993</v>
      </c>
      <c r="I301" s="568"/>
      <c r="K301" s="537"/>
      <c r="M301" s="540"/>
      <c r="N301" s="541"/>
    </row>
    <row r="302" spans="1:14" ht="12.75">
      <c r="A302" s="588"/>
      <c r="B302" s="87"/>
      <c r="C302" s="86" t="s">
        <v>630</v>
      </c>
      <c r="D302" s="7">
        <v>20</v>
      </c>
      <c r="E302" s="7"/>
      <c r="F302" s="7">
        <v>20</v>
      </c>
      <c r="G302" s="538">
        <f t="shared" si="9"/>
        <v>0.046620046620046623</v>
      </c>
      <c r="I302" s="537"/>
      <c r="J302" s="544"/>
      <c r="K302" s="537"/>
      <c r="M302" s="540"/>
      <c r="N302" s="541"/>
    </row>
    <row r="303" spans="1:11" ht="12.75">
      <c r="A303" s="578"/>
      <c r="B303" s="585" t="s">
        <v>604</v>
      </c>
      <c r="C303" s="540"/>
      <c r="D303" s="541">
        <f>SUM(D301:D302)</f>
        <v>23</v>
      </c>
      <c r="E303" s="541"/>
      <c r="F303" s="541">
        <f>SUM(F301:F302)</f>
        <v>23</v>
      </c>
      <c r="G303" s="542">
        <f t="shared" si="9"/>
        <v>0.053613053613053616</v>
      </c>
      <c r="I303" s="566"/>
      <c r="J303" s="544"/>
      <c r="K303" s="537"/>
    </row>
    <row r="304" spans="1:11" ht="12.75">
      <c r="A304" s="90" t="s">
        <v>631</v>
      </c>
      <c r="B304" s="90"/>
      <c r="C304" s="90"/>
      <c r="D304" s="91">
        <f>SUM(D279,D284,D293,D296,D298,D300,D303)</f>
        <v>429</v>
      </c>
      <c r="E304" s="91"/>
      <c r="F304" s="91">
        <f>SUM(F279,F284,F293,F296,F298,F300,F303)</f>
        <v>429</v>
      </c>
      <c r="G304" s="92">
        <f>F304/F305</f>
        <v>0.4024390243902439</v>
      </c>
      <c r="I304" s="537"/>
      <c r="J304" s="544"/>
      <c r="K304" s="537"/>
    </row>
    <row r="305" spans="1:7" ht="12.75">
      <c r="A305" s="90" t="s">
        <v>112</v>
      </c>
      <c r="B305" s="95"/>
      <c r="C305" s="95"/>
      <c r="D305" s="91">
        <f>SUM(D304,D276)</f>
        <v>1060</v>
      </c>
      <c r="E305" s="91">
        <f>SUM(E304,E276)</f>
        <v>6</v>
      </c>
      <c r="F305" s="91">
        <f>SUM(F304,F276)</f>
        <v>1066</v>
      </c>
      <c r="G305" s="92">
        <f>F305/F305</f>
        <v>1</v>
      </c>
    </row>
    <row r="306" ht="12.75">
      <c r="G306" s="561"/>
    </row>
    <row r="307" ht="12.75">
      <c r="J307" s="78"/>
    </row>
    <row r="308" spans="1:10" ht="15.75">
      <c r="A308" s="624" t="s">
        <v>113</v>
      </c>
      <c r="B308" s="624"/>
      <c r="C308" s="624"/>
      <c r="D308" s="624"/>
      <c r="E308" s="624"/>
      <c r="F308" s="624"/>
      <c r="G308" s="624"/>
      <c r="J308" s="562"/>
    </row>
    <row r="309" spans="1:10" ht="12.75">
      <c r="A309" s="98"/>
      <c r="B309" s="98"/>
      <c r="C309" s="98"/>
      <c r="D309" s="98"/>
      <c r="E309" s="98"/>
      <c r="F309" s="98"/>
      <c r="G309" s="98"/>
      <c r="J309" s="530"/>
    </row>
    <row r="310" spans="1:12" ht="12" customHeight="1">
      <c r="A310" s="2" t="s">
        <v>1</v>
      </c>
      <c r="B310" s="2" t="s">
        <v>389</v>
      </c>
      <c r="C310" s="2" t="s">
        <v>330</v>
      </c>
      <c r="D310" s="2" t="s">
        <v>390</v>
      </c>
      <c r="E310" s="2" t="s">
        <v>391</v>
      </c>
      <c r="F310" s="2" t="s">
        <v>5</v>
      </c>
      <c r="G310" s="84" t="s">
        <v>392</v>
      </c>
      <c r="I310" s="78"/>
      <c r="J310" s="536"/>
      <c r="K310" s="78"/>
      <c r="L310" s="78"/>
    </row>
    <row r="311" spans="1:12" ht="12.75">
      <c r="A311" s="563" t="s">
        <v>3</v>
      </c>
      <c r="B311" s="99"/>
      <c r="C311" s="100"/>
      <c r="D311" s="101"/>
      <c r="E311" s="101"/>
      <c r="F311" s="101"/>
      <c r="G311" s="102"/>
      <c r="I311" s="80"/>
      <c r="J311" s="590"/>
      <c r="K311" s="80"/>
      <c r="L311" s="78"/>
    </row>
    <row r="312" spans="1:12" ht="12.75">
      <c r="A312" s="85" t="s">
        <v>114</v>
      </c>
      <c r="B312" s="85" t="s">
        <v>115</v>
      </c>
      <c r="C312" s="86" t="s">
        <v>271</v>
      </c>
      <c r="D312" s="591">
        <v>146</v>
      </c>
      <c r="E312" s="591">
        <v>1</v>
      </c>
      <c r="F312" s="591">
        <v>147</v>
      </c>
      <c r="G312" s="592">
        <f aca="true" t="shared" si="10" ref="G312:G348">F312/$F$349</f>
        <v>0.10432931156848829</v>
      </c>
      <c r="I312" s="80"/>
      <c r="J312" s="590"/>
      <c r="K312" s="80"/>
      <c r="L312" s="78"/>
    </row>
    <row r="313" spans="1:12" ht="12.75">
      <c r="A313" s="88"/>
      <c r="B313" s="87"/>
      <c r="C313" s="86" t="s">
        <v>632</v>
      </c>
      <c r="D313" s="591">
        <v>7</v>
      </c>
      <c r="E313" s="591"/>
      <c r="F313" s="591">
        <v>7</v>
      </c>
      <c r="G313" s="592">
        <f t="shared" si="10"/>
        <v>0.0049680624556423</v>
      </c>
      <c r="I313" s="80"/>
      <c r="J313" s="590"/>
      <c r="K313" s="80"/>
      <c r="L313" s="78"/>
    </row>
    <row r="314" spans="1:12" ht="12.75">
      <c r="A314" s="88"/>
      <c r="B314" s="107" t="s">
        <v>633</v>
      </c>
      <c r="C314" s="86" t="s">
        <v>634</v>
      </c>
      <c r="D314" s="591">
        <v>15</v>
      </c>
      <c r="E314" s="591"/>
      <c r="F314" s="591">
        <v>15</v>
      </c>
      <c r="G314" s="592">
        <f t="shared" si="10"/>
        <v>0.0106458481192335</v>
      </c>
      <c r="I314" s="80"/>
      <c r="J314" s="590"/>
      <c r="K314" s="80"/>
      <c r="L314" s="78"/>
    </row>
    <row r="315" spans="1:12" ht="12.75">
      <c r="A315" s="88"/>
      <c r="B315" s="107" t="s">
        <v>130</v>
      </c>
      <c r="C315" s="86" t="s">
        <v>635</v>
      </c>
      <c r="D315" s="591">
        <v>1</v>
      </c>
      <c r="E315" s="591"/>
      <c r="F315" s="591">
        <v>1</v>
      </c>
      <c r="G315" s="592">
        <f t="shared" si="10"/>
        <v>0.0007097232079489</v>
      </c>
      <c r="I315" s="80"/>
      <c r="J315" s="590"/>
      <c r="K315" s="80"/>
      <c r="L315" s="78"/>
    </row>
    <row r="316" spans="1:12" ht="12.75">
      <c r="A316" s="88"/>
      <c r="B316" s="85" t="s">
        <v>116</v>
      </c>
      <c r="C316" s="86" t="s">
        <v>636</v>
      </c>
      <c r="D316" s="591">
        <v>18</v>
      </c>
      <c r="E316" s="591"/>
      <c r="F316" s="591">
        <v>18</v>
      </c>
      <c r="G316" s="592">
        <f t="shared" si="10"/>
        <v>0.0127750177430802</v>
      </c>
      <c r="I316" s="80"/>
      <c r="J316" s="590"/>
      <c r="K316" s="80"/>
      <c r="L316" s="78"/>
    </row>
    <row r="317" spans="1:12" ht="12.75">
      <c r="A317" s="88"/>
      <c r="B317" s="87"/>
      <c r="C317" s="86" t="s">
        <v>637</v>
      </c>
      <c r="D317" s="591">
        <v>2</v>
      </c>
      <c r="E317" s="591"/>
      <c r="F317" s="591">
        <v>2</v>
      </c>
      <c r="G317" s="592">
        <f t="shared" si="10"/>
        <v>0.0014194464158978</v>
      </c>
      <c r="I317" s="80"/>
      <c r="J317" s="590"/>
      <c r="K317" s="80"/>
      <c r="L317" s="78"/>
    </row>
    <row r="318" spans="1:12" ht="12.75">
      <c r="A318" s="88"/>
      <c r="B318" s="85" t="s">
        <v>117</v>
      </c>
      <c r="C318" s="86" t="s">
        <v>273</v>
      </c>
      <c r="D318" s="591">
        <v>10</v>
      </c>
      <c r="E318" s="591"/>
      <c r="F318" s="591">
        <v>10</v>
      </c>
      <c r="G318" s="592">
        <f t="shared" si="10"/>
        <v>0.007097232079488999</v>
      </c>
      <c r="I318" s="80"/>
      <c r="J318" s="590"/>
      <c r="K318" s="80"/>
      <c r="L318" s="78"/>
    </row>
    <row r="319" spans="1:12" ht="12.75">
      <c r="A319" s="88"/>
      <c r="B319" s="87"/>
      <c r="C319" s="86" t="s">
        <v>638</v>
      </c>
      <c r="D319" s="591">
        <v>2</v>
      </c>
      <c r="E319" s="591"/>
      <c r="F319" s="591">
        <v>2</v>
      </c>
      <c r="G319" s="592">
        <f t="shared" si="10"/>
        <v>0.0014194464158978</v>
      </c>
      <c r="I319" s="80"/>
      <c r="J319" s="593"/>
      <c r="K319" s="549"/>
      <c r="L319" s="78"/>
    </row>
    <row r="320" spans="1:12" ht="12.75">
      <c r="A320" s="104"/>
      <c r="B320" s="547" t="s">
        <v>639</v>
      </c>
      <c r="C320" s="540"/>
      <c r="D320" s="594">
        <f>SUM(D312:D319)</f>
        <v>201</v>
      </c>
      <c r="E320" s="594">
        <f>SUM(E312:E319)</f>
        <v>1</v>
      </c>
      <c r="F320" s="594">
        <f>SUM(F312:F319)</f>
        <v>202</v>
      </c>
      <c r="G320" s="595">
        <f t="shared" si="10"/>
        <v>0.1433640880056778</v>
      </c>
      <c r="I320" s="80"/>
      <c r="J320" s="590"/>
      <c r="K320" s="80"/>
      <c r="L320" s="78"/>
    </row>
    <row r="321" spans="1:12" ht="12.75">
      <c r="A321" s="85" t="s">
        <v>118</v>
      </c>
      <c r="B321" s="86" t="s">
        <v>118</v>
      </c>
      <c r="C321" s="86" t="s">
        <v>274</v>
      </c>
      <c r="D321" s="591">
        <v>37</v>
      </c>
      <c r="E321" s="591">
        <v>2</v>
      </c>
      <c r="F321" s="591">
        <v>39</v>
      </c>
      <c r="G321" s="592">
        <f t="shared" si="10"/>
        <v>0.027679205110007096</v>
      </c>
      <c r="I321" s="544"/>
      <c r="J321" s="593"/>
      <c r="K321" s="544"/>
      <c r="L321" s="78"/>
    </row>
    <row r="322" spans="1:12" ht="12.75">
      <c r="A322" s="87"/>
      <c r="B322" s="540" t="s">
        <v>345</v>
      </c>
      <c r="C322" s="540"/>
      <c r="D322" s="594">
        <f>SUM(D321)</f>
        <v>37</v>
      </c>
      <c r="E322" s="594">
        <f>SUM(E321)</f>
        <v>2</v>
      </c>
      <c r="F322" s="594">
        <f>SUM(F321)</f>
        <v>39</v>
      </c>
      <c r="G322" s="595">
        <f t="shared" si="10"/>
        <v>0.027679205110007096</v>
      </c>
      <c r="I322" s="574"/>
      <c r="J322" s="590"/>
      <c r="K322" s="574"/>
      <c r="L322" s="78"/>
    </row>
    <row r="323" spans="1:12" ht="12.75">
      <c r="A323" s="85" t="s">
        <v>121</v>
      </c>
      <c r="B323" s="86" t="s">
        <v>640</v>
      </c>
      <c r="C323" s="86" t="s">
        <v>641</v>
      </c>
      <c r="D323" s="591">
        <v>67</v>
      </c>
      <c r="E323" s="591"/>
      <c r="F323" s="591">
        <v>67</v>
      </c>
      <c r="G323" s="592">
        <f t="shared" si="10"/>
        <v>0.047551454932576294</v>
      </c>
      <c r="I323" s="574"/>
      <c r="J323" s="590"/>
      <c r="K323" s="574"/>
      <c r="L323" s="78"/>
    </row>
    <row r="324" spans="1:12" ht="12.75">
      <c r="A324" s="88"/>
      <c r="B324" s="86" t="s">
        <v>123</v>
      </c>
      <c r="C324" s="86" t="s">
        <v>276</v>
      </c>
      <c r="D324" s="591">
        <v>2</v>
      </c>
      <c r="E324" s="591"/>
      <c r="F324" s="591">
        <v>2</v>
      </c>
      <c r="G324" s="592">
        <f t="shared" si="10"/>
        <v>0.0014194464158978</v>
      </c>
      <c r="I324" s="574"/>
      <c r="J324" s="590"/>
      <c r="K324" s="574"/>
      <c r="L324" s="78"/>
    </row>
    <row r="325" spans="1:15" ht="12.75">
      <c r="A325" s="88"/>
      <c r="B325" s="85" t="s">
        <v>642</v>
      </c>
      <c r="C325" s="86" t="s">
        <v>643</v>
      </c>
      <c r="D325" s="591">
        <v>30</v>
      </c>
      <c r="E325" s="591">
        <v>3</v>
      </c>
      <c r="F325" s="591">
        <v>33</v>
      </c>
      <c r="G325" s="592">
        <f t="shared" si="10"/>
        <v>0.0234208658623137</v>
      </c>
      <c r="I325" s="574"/>
      <c r="J325" s="590"/>
      <c r="K325" s="574"/>
      <c r="L325" s="78"/>
      <c r="O325" s="596"/>
    </row>
    <row r="326" spans="1:15" ht="12.75">
      <c r="A326" s="88"/>
      <c r="B326" s="87"/>
      <c r="C326" s="86" t="s">
        <v>644</v>
      </c>
      <c r="D326" s="591">
        <v>5</v>
      </c>
      <c r="E326" s="591"/>
      <c r="F326" s="591">
        <v>5</v>
      </c>
      <c r="G326" s="592">
        <f t="shared" si="10"/>
        <v>0.0035486160397444995</v>
      </c>
      <c r="I326" s="574"/>
      <c r="J326" s="590"/>
      <c r="K326" s="574"/>
      <c r="L326" s="78"/>
      <c r="O326" s="596"/>
    </row>
    <row r="327" spans="1:15" ht="12.75">
      <c r="A327" s="88"/>
      <c r="B327" s="86" t="s">
        <v>645</v>
      </c>
      <c r="C327" s="86" t="s">
        <v>646</v>
      </c>
      <c r="D327" s="591">
        <v>4</v>
      </c>
      <c r="E327" s="591"/>
      <c r="F327" s="591">
        <v>4</v>
      </c>
      <c r="G327" s="592">
        <f t="shared" si="10"/>
        <v>0.0028388928317956</v>
      </c>
      <c r="I327" s="574"/>
      <c r="J327" s="593"/>
      <c r="K327" s="549"/>
      <c r="L327" s="78"/>
      <c r="O327" s="596"/>
    </row>
    <row r="328" spans="1:12" ht="12.75">
      <c r="A328" s="88"/>
      <c r="B328" s="546" t="s">
        <v>647</v>
      </c>
      <c r="C328" s="86"/>
      <c r="D328" s="594">
        <f>SUM(D323:D327)</f>
        <v>108</v>
      </c>
      <c r="E328" s="594">
        <f>SUM(E323:E327)</f>
        <v>3</v>
      </c>
      <c r="F328" s="594">
        <f>SUM(F323:F327)</f>
        <v>111</v>
      </c>
      <c r="G328" s="595">
        <f t="shared" si="10"/>
        <v>0.07877927608232789</v>
      </c>
      <c r="I328" s="80"/>
      <c r="J328" s="590"/>
      <c r="K328" s="78"/>
      <c r="L328" s="78"/>
    </row>
    <row r="329" spans="1:12" ht="12.75">
      <c r="A329" s="85" t="s">
        <v>120</v>
      </c>
      <c r="B329" s="85" t="s">
        <v>120</v>
      </c>
      <c r="C329" s="86" t="s">
        <v>277</v>
      </c>
      <c r="D329" s="591">
        <v>59</v>
      </c>
      <c r="E329" s="591">
        <v>2</v>
      </c>
      <c r="F329" s="591">
        <v>61</v>
      </c>
      <c r="G329" s="592">
        <f t="shared" si="10"/>
        <v>0.043293115684882894</v>
      </c>
      <c r="I329" s="80"/>
      <c r="J329" s="590"/>
      <c r="K329" s="78"/>
      <c r="L329" s="78"/>
    </row>
    <row r="330" spans="1:12" ht="12.75">
      <c r="A330" s="88"/>
      <c r="B330" s="88"/>
      <c r="C330" s="86" t="s">
        <v>648</v>
      </c>
      <c r="D330" s="591">
        <v>4</v>
      </c>
      <c r="E330" s="591"/>
      <c r="F330" s="591">
        <v>4</v>
      </c>
      <c r="G330" s="592">
        <f t="shared" si="10"/>
        <v>0.0028388928317956</v>
      </c>
      <c r="I330" s="80"/>
      <c r="J330" s="590"/>
      <c r="K330" s="78"/>
      <c r="L330" s="78"/>
    </row>
    <row r="331" spans="1:12" ht="12.75">
      <c r="A331" s="88"/>
      <c r="B331" s="87"/>
      <c r="C331" s="86" t="s">
        <v>649</v>
      </c>
      <c r="D331" s="591">
        <v>1</v>
      </c>
      <c r="E331" s="591"/>
      <c r="F331" s="591">
        <v>1</v>
      </c>
      <c r="G331" s="592">
        <f t="shared" si="10"/>
        <v>0.0007097232079489</v>
      </c>
      <c r="I331" s="80"/>
      <c r="J331" s="593"/>
      <c r="K331" s="78"/>
      <c r="L331" s="78"/>
    </row>
    <row r="332" spans="1:12" ht="12.75">
      <c r="A332" s="88"/>
      <c r="B332" s="597" t="s">
        <v>347</v>
      </c>
      <c r="C332" s="86"/>
      <c r="D332" s="594">
        <f>SUM(D329:D331)</f>
        <v>64</v>
      </c>
      <c r="E332" s="594">
        <f>SUM(E329:E331)</f>
        <v>2</v>
      </c>
      <c r="F332" s="594">
        <f>SUM(F329:F331)</f>
        <v>66</v>
      </c>
      <c r="G332" s="595">
        <f t="shared" si="10"/>
        <v>0.0468417317246274</v>
      </c>
      <c r="I332" s="80"/>
      <c r="J332" s="590"/>
      <c r="K332" s="78"/>
      <c r="L332" s="78"/>
    </row>
    <row r="333" spans="1:12" ht="12.75">
      <c r="A333" s="85" t="s">
        <v>124</v>
      </c>
      <c r="B333" s="85" t="s">
        <v>124</v>
      </c>
      <c r="C333" s="86" t="s">
        <v>650</v>
      </c>
      <c r="D333" s="591">
        <v>4</v>
      </c>
      <c r="E333" s="591"/>
      <c r="F333" s="591">
        <v>4</v>
      </c>
      <c r="G333" s="592">
        <f t="shared" si="10"/>
        <v>0.0028388928317956</v>
      </c>
      <c r="I333" s="80"/>
      <c r="J333" s="590"/>
      <c r="K333" s="78"/>
      <c r="L333" s="78"/>
    </row>
    <row r="334" spans="1:12" ht="12.75">
      <c r="A334" s="88"/>
      <c r="B334" s="87"/>
      <c r="C334" s="86" t="s">
        <v>278</v>
      </c>
      <c r="D334" s="591">
        <v>10</v>
      </c>
      <c r="E334" s="591">
        <v>3</v>
      </c>
      <c r="F334" s="591">
        <v>13</v>
      </c>
      <c r="G334" s="592">
        <f t="shared" si="10"/>
        <v>0.009226401703335699</v>
      </c>
      <c r="I334" s="80"/>
      <c r="J334" s="593"/>
      <c r="K334" s="78"/>
      <c r="L334" s="78"/>
    </row>
    <row r="335" spans="1:12" ht="12.75">
      <c r="A335" s="88"/>
      <c r="B335" s="597" t="s">
        <v>348</v>
      </c>
      <c r="C335" s="86"/>
      <c r="D335" s="594">
        <f>SUM(D333:D334)</f>
        <v>14</v>
      </c>
      <c r="E335" s="594">
        <f>SUM(E333:E334)</f>
        <v>3</v>
      </c>
      <c r="F335" s="594">
        <f>SUM(F333:F334)</f>
        <v>17</v>
      </c>
      <c r="G335" s="595">
        <f t="shared" si="10"/>
        <v>0.0120652945351313</v>
      </c>
      <c r="I335" s="80"/>
      <c r="J335" s="590"/>
      <c r="K335" s="78"/>
      <c r="L335" s="78"/>
    </row>
    <row r="336" spans="1:12" ht="12.75">
      <c r="A336" s="85" t="s">
        <v>125</v>
      </c>
      <c r="B336" s="85" t="s">
        <v>125</v>
      </c>
      <c r="C336" s="86" t="s">
        <v>279</v>
      </c>
      <c r="D336" s="591">
        <v>274</v>
      </c>
      <c r="E336" s="591">
        <v>7</v>
      </c>
      <c r="F336" s="591">
        <v>281</v>
      </c>
      <c r="G336" s="592">
        <f t="shared" si="10"/>
        <v>0.1994322214336409</v>
      </c>
      <c r="I336" s="80"/>
      <c r="J336" s="590"/>
      <c r="K336" s="78"/>
      <c r="L336" s="78"/>
    </row>
    <row r="337" spans="1:12" ht="12.75">
      <c r="A337" s="88"/>
      <c r="B337" s="87"/>
      <c r="C337" s="86" t="s">
        <v>651</v>
      </c>
      <c r="D337" s="591">
        <v>4</v>
      </c>
      <c r="E337" s="591"/>
      <c r="F337" s="591">
        <v>4</v>
      </c>
      <c r="G337" s="592">
        <f t="shared" si="10"/>
        <v>0.0028388928317956</v>
      </c>
      <c r="I337" s="80"/>
      <c r="J337" s="593"/>
      <c r="K337" s="78"/>
      <c r="L337" s="78"/>
    </row>
    <row r="338" spans="1:12" ht="12.75">
      <c r="A338" s="88"/>
      <c r="B338" s="597" t="s">
        <v>349</v>
      </c>
      <c r="C338" s="540"/>
      <c r="D338" s="594">
        <f>SUM(D336:D337)</f>
        <v>278</v>
      </c>
      <c r="E338" s="594">
        <f>SUM(E336:E337)</f>
        <v>7</v>
      </c>
      <c r="F338" s="594">
        <f>SUM(F336:F337)</f>
        <v>285</v>
      </c>
      <c r="G338" s="595">
        <f t="shared" si="10"/>
        <v>0.20227111426543648</v>
      </c>
      <c r="I338" s="80"/>
      <c r="J338" s="590"/>
      <c r="K338" s="78"/>
      <c r="L338" s="78"/>
    </row>
    <row r="339" spans="1:12" ht="12.75">
      <c r="A339" s="85" t="s">
        <v>126</v>
      </c>
      <c r="B339" s="85" t="s">
        <v>126</v>
      </c>
      <c r="C339" s="86" t="s">
        <v>280</v>
      </c>
      <c r="D339" s="591">
        <v>26</v>
      </c>
      <c r="E339" s="591"/>
      <c r="F339" s="591">
        <v>26</v>
      </c>
      <c r="G339" s="592">
        <f t="shared" si="10"/>
        <v>0.018452803406671398</v>
      </c>
      <c r="I339" s="80"/>
      <c r="J339" s="590"/>
      <c r="K339" s="78"/>
      <c r="L339" s="78"/>
    </row>
    <row r="340" spans="1:12" ht="12.75">
      <c r="A340" s="88"/>
      <c r="B340" s="87"/>
      <c r="C340" s="86" t="s">
        <v>652</v>
      </c>
      <c r="D340" s="591">
        <v>4</v>
      </c>
      <c r="E340" s="591"/>
      <c r="F340" s="591">
        <v>4</v>
      </c>
      <c r="G340" s="592">
        <f t="shared" si="10"/>
        <v>0.0028388928317956</v>
      </c>
      <c r="I340" s="80"/>
      <c r="J340" s="593"/>
      <c r="K340" s="78"/>
      <c r="L340" s="78"/>
    </row>
    <row r="341" spans="1:12" ht="12.75">
      <c r="A341" s="88"/>
      <c r="B341" s="585" t="s">
        <v>350</v>
      </c>
      <c r="C341" s="540"/>
      <c r="D341" s="594">
        <f>SUM(D339:D340)</f>
        <v>30</v>
      </c>
      <c r="E341" s="594"/>
      <c r="F341" s="594">
        <f>SUM(F339:F340)</f>
        <v>30</v>
      </c>
      <c r="G341" s="592">
        <f t="shared" si="10"/>
        <v>0.021291696238467</v>
      </c>
      <c r="I341" s="80"/>
      <c r="J341" s="590"/>
      <c r="K341" s="80"/>
      <c r="L341" s="78"/>
    </row>
    <row r="342" spans="1:12" ht="12.75">
      <c r="A342" s="85" t="s">
        <v>653</v>
      </c>
      <c r="B342" s="86" t="s">
        <v>597</v>
      </c>
      <c r="C342" s="86" t="s">
        <v>654</v>
      </c>
      <c r="D342" s="591">
        <v>69</v>
      </c>
      <c r="E342" s="591"/>
      <c r="F342" s="591">
        <v>69</v>
      </c>
      <c r="G342" s="592">
        <f t="shared" si="10"/>
        <v>0.048970901348474094</v>
      </c>
      <c r="I342" s="80"/>
      <c r="J342" s="590"/>
      <c r="K342" s="80"/>
      <c r="L342" s="78"/>
    </row>
    <row r="343" spans="1:12" ht="12.75">
      <c r="A343" s="88"/>
      <c r="B343" s="86" t="s">
        <v>655</v>
      </c>
      <c r="C343" s="86" t="s">
        <v>656</v>
      </c>
      <c r="D343" s="591">
        <v>77</v>
      </c>
      <c r="E343" s="591"/>
      <c r="F343" s="591">
        <v>77</v>
      </c>
      <c r="G343" s="592">
        <f t="shared" si="10"/>
        <v>0.054648687012065295</v>
      </c>
      <c r="I343" s="80"/>
      <c r="J343" s="590"/>
      <c r="K343" s="80"/>
      <c r="L343" s="78"/>
    </row>
    <row r="344" spans="1:12" ht="12.75">
      <c r="A344" s="88"/>
      <c r="B344" s="85" t="s">
        <v>657</v>
      </c>
      <c r="C344" s="86" t="s">
        <v>658</v>
      </c>
      <c r="D344" s="591">
        <v>1</v>
      </c>
      <c r="E344" s="591"/>
      <c r="F344" s="591">
        <v>1</v>
      </c>
      <c r="G344" s="592">
        <f t="shared" si="10"/>
        <v>0.0007097232079489</v>
      </c>
      <c r="I344" s="80"/>
      <c r="J344" s="590"/>
      <c r="K344" s="80"/>
      <c r="L344" s="78"/>
    </row>
    <row r="345" spans="1:12" ht="12.75">
      <c r="A345" s="88"/>
      <c r="B345" s="88"/>
      <c r="C345" s="86" t="s">
        <v>659</v>
      </c>
      <c r="D345" s="591">
        <v>2</v>
      </c>
      <c r="E345" s="591"/>
      <c r="F345" s="591">
        <v>2</v>
      </c>
      <c r="G345" s="592">
        <f t="shared" si="10"/>
        <v>0.0014194464158978</v>
      </c>
      <c r="I345" s="80"/>
      <c r="J345" s="590"/>
      <c r="K345" s="80"/>
      <c r="L345" s="78"/>
    </row>
    <row r="346" spans="1:12" ht="12.75">
      <c r="A346" s="88"/>
      <c r="B346" s="88"/>
      <c r="C346" s="86" t="s">
        <v>660</v>
      </c>
      <c r="D346" s="591">
        <v>50</v>
      </c>
      <c r="E346" s="591"/>
      <c r="F346" s="591">
        <v>50</v>
      </c>
      <c r="G346" s="592">
        <f t="shared" si="10"/>
        <v>0.035486160397444996</v>
      </c>
      <c r="I346" s="80"/>
      <c r="J346" s="590"/>
      <c r="K346" s="80"/>
      <c r="L346" s="78"/>
    </row>
    <row r="347" spans="1:12" ht="12.75">
      <c r="A347" s="88"/>
      <c r="B347" s="87"/>
      <c r="C347" s="86" t="s">
        <v>661</v>
      </c>
      <c r="D347" s="591">
        <v>460</v>
      </c>
      <c r="E347" s="591"/>
      <c r="F347" s="591">
        <v>460</v>
      </c>
      <c r="G347" s="592">
        <f t="shared" si="10"/>
        <v>0.32647267565649396</v>
      </c>
      <c r="I347" s="544"/>
      <c r="J347" s="593"/>
      <c r="K347" s="549"/>
      <c r="L347" s="78"/>
    </row>
    <row r="348" spans="1:12" ht="12.75">
      <c r="A348" s="87"/>
      <c r="B348" s="585" t="s">
        <v>662</v>
      </c>
      <c r="C348" s="540"/>
      <c r="D348" s="594">
        <f>SUM(D342:D347)</f>
        <v>659</v>
      </c>
      <c r="E348" s="594"/>
      <c r="F348" s="594">
        <f>SUM(F342:F347)</f>
        <v>659</v>
      </c>
      <c r="G348" s="595">
        <f t="shared" si="10"/>
        <v>0.46770759403832507</v>
      </c>
      <c r="I348" s="544"/>
      <c r="J348" s="593"/>
      <c r="K348" s="78"/>
      <c r="L348" s="78"/>
    </row>
    <row r="349" spans="1:11" ht="12.75">
      <c r="A349" s="93" t="s">
        <v>663</v>
      </c>
      <c r="B349" s="93"/>
      <c r="C349" s="90"/>
      <c r="D349" s="598">
        <f>SUM(D320,D322,D328,D332,D335,D338,D341,D348)</f>
        <v>1391</v>
      </c>
      <c r="E349" s="598">
        <f>SUM(E320,E322,E328,E332,E335,E338,E341,E348)</f>
        <v>18</v>
      </c>
      <c r="F349" s="598">
        <f>SUM(F320,F322,F328,F332,F335,F338,F341,F348)</f>
        <v>1409</v>
      </c>
      <c r="G349" s="599">
        <f>F349/F379</f>
        <v>0.7266632284682826</v>
      </c>
      <c r="I349" s="537"/>
      <c r="J349" s="536"/>
      <c r="K349" s="537"/>
    </row>
    <row r="350" spans="1:11" ht="12.75">
      <c r="A350" s="563" t="s">
        <v>307</v>
      </c>
      <c r="B350" s="105"/>
      <c r="C350" s="100"/>
      <c r="D350" s="101"/>
      <c r="E350" s="101"/>
      <c r="F350" s="101"/>
      <c r="G350" s="106"/>
      <c r="I350" s="568"/>
      <c r="K350" s="537"/>
    </row>
    <row r="351" spans="1:11" ht="12.75">
      <c r="A351" s="85" t="s">
        <v>114</v>
      </c>
      <c r="B351" s="625" t="s">
        <v>115</v>
      </c>
      <c r="C351" s="86" t="s">
        <v>664</v>
      </c>
      <c r="D351" s="7">
        <v>45</v>
      </c>
      <c r="E351" s="7"/>
      <c r="F351" s="7">
        <v>45</v>
      </c>
      <c r="G351" s="538">
        <f aca="true" t="shared" si="11" ref="G351:G377">F351/$F$378</f>
        <v>0.08490566037735849</v>
      </c>
      <c r="I351" s="568"/>
      <c r="K351" s="537"/>
    </row>
    <row r="352" spans="1:11" ht="12.75">
      <c r="A352" s="88"/>
      <c r="B352" s="627"/>
      <c r="C352" s="86" t="s">
        <v>665</v>
      </c>
      <c r="D352" s="7">
        <v>29</v>
      </c>
      <c r="E352" s="7">
        <v>1</v>
      </c>
      <c r="F352" s="7">
        <v>30</v>
      </c>
      <c r="G352" s="538">
        <f t="shared" si="11"/>
        <v>0.05660377358490566</v>
      </c>
      <c r="I352" s="568"/>
      <c r="K352" s="537"/>
    </row>
    <row r="353" spans="1:11" ht="12.75">
      <c r="A353" s="88"/>
      <c r="B353" s="86" t="s">
        <v>116</v>
      </c>
      <c r="C353" s="86" t="s">
        <v>666</v>
      </c>
      <c r="D353" s="7">
        <v>11</v>
      </c>
      <c r="E353" s="7"/>
      <c r="F353" s="7">
        <v>11</v>
      </c>
      <c r="G353" s="538">
        <f t="shared" si="11"/>
        <v>0.020754716981132074</v>
      </c>
      <c r="I353" s="537"/>
      <c r="J353" s="544"/>
      <c r="K353" s="537"/>
    </row>
    <row r="354" spans="1:11" ht="12.75">
      <c r="A354" s="88"/>
      <c r="B354" s="546" t="s">
        <v>639</v>
      </c>
      <c r="C354" s="540"/>
      <c r="D354" s="541">
        <f>SUM(D351:D353)</f>
        <v>85</v>
      </c>
      <c r="E354" s="541">
        <f>SUM(E351:E353)</f>
        <v>1</v>
      </c>
      <c r="F354" s="541">
        <f>SUM(F351:F353)</f>
        <v>86</v>
      </c>
      <c r="G354" s="542">
        <f t="shared" si="11"/>
        <v>0.16226415094339622</v>
      </c>
      <c r="I354" s="568"/>
      <c r="K354" s="537"/>
    </row>
    <row r="355" spans="1:11" ht="12.75">
      <c r="A355" s="85" t="s">
        <v>118</v>
      </c>
      <c r="B355" s="625" t="s">
        <v>118</v>
      </c>
      <c r="C355" s="86" t="s">
        <v>667</v>
      </c>
      <c r="D355" s="7">
        <v>13</v>
      </c>
      <c r="E355" s="7">
        <v>4</v>
      </c>
      <c r="F355" s="7">
        <v>17</v>
      </c>
      <c r="G355" s="538">
        <f t="shared" si="11"/>
        <v>0.03207547169811321</v>
      </c>
      <c r="I355" s="568"/>
      <c r="K355" s="537"/>
    </row>
    <row r="356" spans="1:15" ht="12.75">
      <c r="A356" s="88"/>
      <c r="B356" s="627"/>
      <c r="C356" s="86" t="s">
        <v>668</v>
      </c>
      <c r="D356" s="7">
        <v>49</v>
      </c>
      <c r="E356" s="7"/>
      <c r="F356" s="7">
        <v>49</v>
      </c>
      <c r="G356" s="538">
        <f t="shared" si="11"/>
        <v>0.09245283018867924</v>
      </c>
      <c r="I356" s="568"/>
      <c r="K356" s="537"/>
      <c r="O356" s="596"/>
    </row>
    <row r="357" spans="1:15" ht="12.75">
      <c r="A357" s="88"/>
      <c r="B357" s="86" t="s">
        <v>669</v>
      </c>
      <c r="C357" s="86" t="s">
        <v>670</v>
      </c>
      <c r="D357" s="7">
        <v>5</v>
      </c>
      <c r="E357" s="7"/>
      <c r="F357" s="7">
        <v>5</v>
      </c>
      <c r="G357" s="538">
        <f t="shared" si="11"/>
        <v>0.009433962264150943</v>
      </c>
      <c r="I357" s="537"/>
      <c r="J357" s="544"/>
      <c r="K357" s="537"/>
      <c r="O357" s="596"/>
    </row>
    <row r="358" spans="1:11" ht="12.75">
      <c r="A358" s="88"/>
      <c r="B358" s="540" t="s">
        <v>345</v>
      </c>
      <c r="C358" s="540"/>
      <c r="D358" s="541">
        <f>SUM(D355:D357)</f>
        <v>67</v>
      </c>
      <c r="E358" s="541">
        <f>SUM(E355:E357)</f>
        <v>4</v>
      </c>
      <c r="F358" s="541">
        <f>SUM(F355:F357)</f>
        <v>71</v>
      </c>
      <c r="G358" s="542">
        <f t="shared" si="11"/>
        <v>0.1339622641509434</v>
      </c>
      <c r="I358" s="568"/>
      <c r="K358" s="537"/>
    </row>
    <row r="359" spans="1:11" ht="12.75">
      <c r="A359" s="85" t="s">
        <v>121</v>
      </c>
      <c r="B359" s="86" t="s">
        <v>645</v>
      </c>
      <c r="C359" s="86" t="s">
        <v>671</v>
      </c>
      <c r="D359" s="7">
        <v>40</v>
      </c>
      <c r="E359" s="7"/>
      <c r="F359" s="7">
        <v>40</v>
      </c>
      <c r="G359" s="538">
        <f t="shared" si="11"/>
        <v>0.07547169811320754</v>
      </c>
      <c r="I359" s="568"/>
      <c r="K359" s="537"/>
    </row>
    <row r="360" spans="1:11" ht="12.75">
      <c r="A360" s="88"/>
      <c r="B360" s="86" t="s">
        <v>672</v>
      </c>
      <c r="C360" s="86" t="s">
        <v>673</v>
      </c>
      <c r="D360" s="7">
        <v>38</v>
      </c>
      <c r="E360" s="7"/>
      <c r="F360" s="7">
        <v>38</v>
      </c>
      <c r="G360" s="538">
        <f t="shared" si="11"/>
        <v>0.07169811320754717</v>
      </c>
      <c r="I360" s="568"/>
      <c r="K360" s="537"/>
    </row>
    <row r="361" spans="1:11" ht="12.75">
      <c r="A361" s="88"/>
      <c r="B361" s="86" t="s">
        <v>642</v>
      </c>
      <c r="C361" s="86" t="s">
        <v>674</v>
      </c>
      <c r="D361" s="7">
        <v>46</v>
      </c>
      <c r="E361" s="7"/>
      <c r="F361" s="7">
        <v>46</v>
      </c>
      <c r="G361" s="538">
        <f t="shared" si="11"/>
        <v>0.08679245283018867</v>
      </c>
      <c r="I361" s="537"/>
      <c r="J361" s="544"/>
      <c r="K361" s="537"/>
    </row>
    <row r="362" spans="1:11" ht="12.75">
      <c r="A362" s="87"/>
      <c r="B362" s="540" t="s">
        <v>346</v>
      </c>
      <c r="C362" s="540"/>
      <c r="D362" s="541">
        <f>SUM(D359:D361)</f>
        <v>124</v>
      </c>
      <c r="E362" s="541"/>
      <c r="F362" s="541">
        <f>SUM(F359:F361)</f>
        <v>124</v>
      </c>
      <c r="G362" s="542">
        <f t="shared" si="11"/>
        <v>0.2339622641509434</v>
      </c>
      <c r="I362" s="568"/>
      <c r="K362" s="537"/>
    </row>
    <row r="363" spans="1:11" ht="12.75">
      <c r="A363" s="85" t="s">
        <v>37</v>
      </c>
      <c r="B363" s="86" t="s">
        <v>675</v>
      </c>
      <c r="C363" s="86" t="s">
        <v>676</v>
      </c>
      <c r="D363" s="7">
        <v>1</v>
      </c>
      <c r="E363" s="7"/>
      <c r="F363" s="7">
        <v>1</v>
      </c>
      <c r="G363" s="538">
        <f t="shared" si="11"/>
        <v>0.0018867924528301887</v>
      </c>
      <c r="I363" s="537"/>
      <c r="J363" s="544"/>
      <c r="K363" s="537"/>
    </row>
    <row r="364" spans="1:11" ht="12.75">
      <c r="A364" s="87"/>
      <c r="B364" s="546" t="s">
        <v>359</v>
      </c>
      <c r="C364" s="540"/>
      <c r="D364" s="541">
        <f>SUM(D363)</f>
        <v>1</v>
      </c>
      <c r="E364" s="541"/>
      <c r="F364" s="541">
        <f>SUM(F363)</f>
        <v>1</v>
      </c>
      <c r="G364" s="542">
        <f t="shared" si="11"/>
        <v>0.0018867924528301887</v>
      </c>
      <c r="I364" s="568"/>
      <c r="K364" s="537"/>
    </row>
    <row r="365" spans="1:11" ht="12.75">
      <c r="A365" s="85" t="s">
        <v>120</v>
      </c>
      <c r="B365" s="625" t="s">
        <v>120</v>
      </c>
      <c r="C365" s="86" t="s">
        <v>677</v>
      </c>
      <c r="D365" s="7">
        <v>4</v>
      </c>
      <c r="E365" s="7"/>
      <c r="F365" s="7">
        <v>4</v>
      </c>
      <c r="G365" s="538">
        <f t="shared" si="11"/>
        <v>0.007547169811320755</v>
      </c>
      <c r="I365" s="568"/>
      <c r="K365" s="537"/>
    </row>
    <row r="366" spans="1:11" ht="12.75">
      <c r="A366" s="88"/>
      <c r="B366" s="627"/>
      <c r="C366" s="86" t="s">
        <v>678</v>
      </c>
      <c r="D366" s="7">
        <v>16</v>
      </c>
      <c r="E366" s="7"/>
      <c r="F366" s="7">
        <v>16</v>
      </c>
      <c r="G366" s="538">
        <f t="shared" si="11"/>
        <v>0.03018867924528302</v>
      </c>
      <c r="I366" s="537"/>
      <c r="J366" s="544"/>
      <c r="K366" s="537"/>
    </row>
    <row r="367" spans="1:10" s="537" customFormat="1" ht="12.75">
      <c r="A367" s="87"/>
      <c r="B367" s="547" t="s">
        <v>347</v>
      </c>
      <c r="C367" s="540"/>
      <c r="D367" s="541">
        <f>SUM(D365:D366)</f>
        <v>20</v>
      </c>
      <c r="E367" s="541"/>
      <c r="F367" s="541">
        <f>SUM(F365:F366)</f>
        <v>20</v>
      </c>
      <c r="G367" s="538">
        <f t="shared" si="11"/>
        <v>0.03773584905660377</v>
      </c>
      <c r="I367" s="568"/>
      <c r="J367" s="80"/>
    </row>
    <row r="368" spans="1:11" ht="12.75">
      <c r="A368" s="85" t="s">
        <v>124</v>
      </c>
      <c r="B368" s="86" t="s">
        <v>124</v>
      </c>
      <c r="C368" s="86" t="s">
        <v>679</v>
      </c>
      <c r="D368" s="7">
        <v>18</v>
      </c>
      <c r="E368" s="7"/>
      <c r="F368" s="7">
        <v>18</v>
      </c>
      <c r="G368" s="538">
        <f t="shared" si="11"/>
        <v>0.033962264150943396</v>
      </c>
      <c r="I368" s="537"/>
      <c r="J368" s="544"/>
      <c r="K368" s="537"/>
    </row>
    <row r="369" spans="1:11" ht="12.75">
      <c r="A369" s="88"/>
      <c r="B369" s="547" t="s">
        <v>348</v>
      </c>
      <c r="C369" s="547"/>
      <c r="D369" s="600">
        <f>SUM(D368)</f>
        <v>18</v>
      </c>
      <c r="E369" s="600"/>
      <c r="F369" s="600">
        <f>SUM(F368)</f>
        <v>18</v>
      </c>
      <c r="G369" s="542">
        <f t="shared" si="11"/>
        <v>0.033962264150943396</v>
      </c>
      <c r="I369" s="568"/>
      <c r="K369" s="537"/>
    </row>
    <row r="370" spans="1:11" ht="12.75">
      <c r="A370" s="85" t="s">
        <v>125</v>
      </c>
      <c r="B370" s="86" t="s">
        <v>680</v>
      </c>
      <c r="C370" s="86" t="s">
        <v>681</v>
      </c>
      <c r="D370" s="7">
        <v>28</v>
      </c>
      <c r="E370" s="7"/>
      <c r="F370" s="7">
        <v>28</v>
      </c>
      <c r="G370" s="538">
        <f t="shared" si="11"/>
        <v>0.052830188679245285</v>
      </c>
      <c r="I370" s="568"/>
      <c r="K370" s="537"/>
    </row>
    <row r="371" spans="1:11" ht="12.75">
      <c r="A371" s="88"/>
      <c r="B371" s="86" t="s">
        <v>682</v>
      </c>
      <c r="C371" s="86" t="s">
        <v>683</v>
      </c>
      <c r="D371" s="7">
        <v>12</v>
      </c>
      <c r="E371" s="7"/>
      <c r="F371" s="7">
        <v>12</v>
      </c>
      <c r="G371" s="538">
        <f t="shared" si="11"/>
        <v>0.022641509433962263</v>
      </c>
      <c r="I371" s="568"/>
      <c r="K371" s="537"/>
    </row>
    <row r="372" spans="1:11" ht="12.75">
      <c r="A372" s="88"/>
      <c r="B372" s="86" t="s">
        <v>125</v>
      </c>
      <c r="C372" s="86" t="s">
        <v>684</v>
      </c>
      <c r="D372" s="7">
        <v>84</v>
      </c>
      <c r="E372" s="7"/>
      <c r="F372" s="7">
        <v>84</v>
      </c>
      <c r="G372" s="538">
        <f t="shared" si="11"/>
        <v>0.15849056603773584</v>
      </c>
      <c r="I372" s="537"/>
      <c r="J372" s="544"/>
      <c r="K372" s="537"/>
    </row>
    <row r="373" spans="1:11" ht="12.75">
      <c r="A373" s="88"/>
      <c r="B373" s="540" t="s">
        <v>349</v>
      </c>
      <c r="C373" s="540"/>
      <c r="D373" s="541">
        <f>SUM(D370:D372)</f>
        <v>124</v>
      </c>
      <c r="E373" s="541"/>
      <c r="F373" s="541">
        <f>SUM(F370:F372)</f>
        <v>124</v>
      </c>
      <c r="G373" s="542">
        <f t="shared" si="11"/>
        <v>0.2339622641509434</v>
      </c>
      <c r="I373" s="568"/>
      <c r="K373" s="537"/>
    </row>
    <row r="374" spans="1:11" ht="12.75">
      <c r="A374" s="85" t="s">
        <v>126</v>
      </c>
      <c r="B374" s="86" t="s">
        <v>685</v>
      </c>
      <c r="C374" s="86" t="s">
        <v>686</v>
      </c>
      <c r="D374" s="7">
        <v>31</v>
      </c>
      <c r="E374" s="7"/>
      <c r="F374" s="7">
        <v>31</v>
      </c>
      <c r="G374" s="538">
        <f t="shared" si="11"/>
        <v>0.05849056603773585</v>
      </c>
      <c r="I374" s="537"/>
      <c r="J374" s="544"/>
      <c r="K374" s="537"/>
    </row>
    <row r="375" spans="1:11" ht="12.75">
      <c r="A375" s="87"/>
      <c r="B375" s="540" t="s">
        <v>350</v>
      </c>
      <c r="C375" s="540"/>
      <c r="D375" s="541">
        <f>SUM(D374)</f>
        <v>31</v>
      </c>
      <c r="E375" s="541"/>
      <c r="F375" s="541">
        <f>SUM(F374)</f>
        <v>31</v>
      </c>
      <c r="G375" s="542">
        <f t="shared" si="11"/>
        <v>0.05849056603773585</v>
      </c>
      <c r="I375" s="568"/>
      <c r="K375" s="537"/>
    </row>
    <row r="376" spans="1:11" ht="12.75">
      <c r="A376" s="85" t="s">
        <v>653</v>
      </c>
      <c r="B376" s="86" t="s">
        <v>657</v>
      </c>
      <c r="C376" s="86" t="s">
        <v>687</v>
      </c>
      <c r="D376" s="7">
        <v>55</v>
      </c>
      <c r="E376" s="7"/>
      <c r="F376" s="7">
        <v>55</v>
      </c>
      <c r="G376" s="538">
        <f t="shared" si="11"/>
        <v>0.10377358490566038</v>
      </c>
      <c r="I376" s="566"/>
      <c r="J376" s="544"/>
      <c r="K376" s="537"/>
    </row>
    <row r="377" spans="1:10" ht="12.75">
      <c r="A377" s="87"/>
      <c r="B377" s="540" t="s">
        <v>662</v>
      </c>
      <c r="C377" s="540"/>
      <c r="D377" s="541">
        <f>SUM(D376)</f>
        <v>55</v>
      </c>
      <c r="E377" s="541"/>
      <c r="F377" s="541">
        <f>SUM(F376)</f>
        <v>55</v>
      </c>
      <c r="G377" s="542">
        <f t="shared" si="11"/>
        <v>0.10377358490566038</v>
      </c>
      <c r="J377" s="544"/>
    </row>
    <row r="378" spans="1:10" ht="12.75">
      <c r="A378" s="93" t="s">
        <v>688</v>
      </c>
      <c r="B378" s="93"/>
      <c r="C378" s="90"/>
      <c r="D378" s="91">
        <f>SUM(D354,D358,D362,D364,D367,D369,D373,D375,D377)</f>
        <v>525</v>
      </c>
      <c r="E378" s="91">
        <f>SUM(E354,E358,E362,E364,E367,E369,E373,E375,E377)</f>
        <v>5</v>
      </c>
      <c r="F378" s="91">
        <f>SUM(F354,F358,F362,F364,F367,F369,F373,F375,F377)</f>
        <v>530</v>
      </c>
      <c r="G378" s="92">
        <f>F378/F379</f>
        <v>0.27333677153171737</v>
      </c>
      <c r="J378" s="544"/>
    </row>
    <row r="379" spans="1:7" ht="12.75">
      <c r="A379" s="93" t="s">
        <v>127</v>
      </c>
      <c r="B379" s="94"/>
      <c r="C379" s="95"/>
      <c r="D379" s="91">
        <f>SUM(D378,D349)</f>
        <v>1916</v>
      </c>
      <c r="E379" s="91">
        <f>SUM(E378,E349)</f>
        <v>23</v>
      </c>
      <c r="F379" s="91">
        <f>SUM(F378,F349)</f>
        <v>1939</v>
      </c>
      <c r="G379" s="92">
        <f>F379/F379</f>
        <v>1</v>
      </c>
    </row>
    <row r="382" ht="12.75">
      <c r="J382" s="78"/>
    </row>
    <row r="383" spans="1:10" ht="12.75">
      <c r="A383" s="631" t="s">
        <v>128</v>
      </c>
      <c r="B383" s="631"/>
      <c r="C383" s="631"/>
      <c r="D383" s="631"/>
      <c r="E383" s="631"/>
      <c r="F383" s="631"/>
      <c r="G383" s="631"/>
      <c r="J383" s="562"/>
    </row>
    <row r="384" spans="1:10" ht="12.75">
      <c r="A384" s="98"/>
      <c r="B384" s="98"/>
      <c r="C384" s="98"/>
      <c r="D384" s="98"/>
      <c r="E384" s="98"/>
      <c r="F384" s="98"/>
      <c r="G384" s="98"/>
      <c r="J384" s="530"/>
    </row>
    <row r="385" spans="1:10" ht="25.5">
      <c r="A385" s="2" t="s">
        <v>1</v>
      </c>
      <c r="B385" s="2" t="s">
        <v>389</v>
      </c>
      <c r="C385" s="2" t="s">
        <v>330</v>
      </c>
      <c r="D385" s="2" t="s">
        <v>390</v>
      </c>
      <c r="E385" s="2" t="s">
        <v>391</v>
      </c>
      <c r="F385" s="2" t="s">
        <v>5</v>
      </c>
      <c r="G385" s="84" t="s">
        <v>392</v>
      </c>
      <c r="I385" s="537"/>
      <c r="J385" s="536"/>
    </row>
    <row r="386" spans="1:9" ht="12.75">
      <c r="A386" s="563" t="s">
        <v>3</v>
      </c>
      <c r="B386" s="99"/>
      <c r="C386" s="100"/>
      <c r="D386" s="101"/>
      <c r="E386" s="101"/>
      <c r="F386" s="101"/>
      <c r="G386" s="102"/>
      <c r="I386" s="568"/>
    </row>
    <row r="387" spans="1:9" ht="12.75">
      <c r="A387" s="564" t="s">
        <v>129</v>
      </c>
      <c r="B387" s="86" t="s">
        <v>116</v>
      </c>
      <c r="C387" s="86" t="s">
        <v>272</v>
      </c>
      <c r="D387" s="7">
        <v>2</v>
      </c>
      <c r="E387" s="7"/>
      <c r="F387" s="7">
        <v>2</v>
      </c>
      <c r="G387" s="538">
        <f aca="true" t="shared" si="12" ref="G387:G397">F387/$F$398</f>
        <v>0.00749063670411985</v>
      </c>
      <c r="I387" s="568"/>
    </row>
    <row r="388" spans="1:9" ht="12.75">
      <c r="A388" s="89"/>
      <c r="B388" s="85" t="s">
        <v>130</v>
      </c>
      <c r="C388" s="86" t="s">
        <v>689</v>
      </c>
      <c r="D388" s="7">
        <v>5</v>
      </c>
      <c r="E388" s="7"/>
      <c r="F388" s="7">
        <v>5</v>
      </c>
      <c r="G388" s="538">
        <f t="shared" si="12"/>
        <v>0.018726591760299626</v>
      </c>
      <c r="I388" s="568"/>
    </row>
    <row r="389" spans="1:9" ht="12.75">
      <c r="A389" s="89"/>
      <c r="B389" s="87"/>
      <c r="C389" s="86" t="s">
        <v>690</v>
      </c>
      <c r="D389" s="7">
        <v>1</v>
      </c>
      <c r="E389" s="7"/>
      <c r="F389" s="7">
        <v>1</v>
      </c>
      <c r="G389" s="538">
        <f t="shared" si="12"/>
        <v>0.003745318352059925</v>
      </c>
      <c r="I389" s="568"/>
    </row>
    <row r="390" spans="1:9" ht="12.75">
      <c r="A390" s="89"/>
      <c r="B390" s="86" t="s">
        <v>133</v>
      </c>
      <c r="C390" s="86" t="s">
        <v>284</v>
      </c>
      <c r="D390" s="7">
        <v>31</v>
      </c>
      <c r="E390" s="7"/>
      <c r="F390" s="7">
        <v>31</v>
      </c>
      <c r="G390" s="538">
        <f t="shared" si="12"/>
        <v>0.11610486891385768</v>
      </c>
      <c r="I390" s="568"/>
    </row>
    <row r="391" spans="1:9" ht="12.75">
      <c r="A391" s="89"/>
      <c r="B391" s="86" t="s">
        <v>134</v>
      </c>
      <c r="C391" s="86" t="s">
        <v>285</v>
      </c>
      <c r="D391" s="7">
        <v>44</v>
      </c>
      <c r="E391" s="7">
        <v>2</v>
      </c>
      <c r="F391" s="7">
        <v>46</v>
      </c>
      <c r="G391" s="538">
        <f t="shared" si="12"/>
        <v>0.17228464419475656</v>
      </c>
      <c r="I391" s="568"/>
    </row>
    <row r="392" spans="1:9" ht="12.75">
      <c r="A392" s="89"/>
      <c r="B392" s="85" t="s">
        <v>129</v>
      </c>
      <c r="C392" s="86" t="s">
        <v>286</v>
      </c>
      <c r="D392" s="7">
        <v>97</v>
      </c>
      <c r="E392" s="7">
        <v>3</v>
      </c>
      <c r="F392" s="7">
        <v>100</v>
      </c>
      <c r="G392" s="538">
        <f t="shared" si="12"/>
        <v>0.37453183520599254</v>
      </c>
      <c r="I392" s="568"/>
    </row>
    <row r="393" spans="1:10" ht="12.75">
      <c r="A393" s="89"/>
      <c r="B393" s="87"/>
      <c r="C393" s="86" t="s">
        <v>691</v>
      </c>
      <c r="D393" s="7">
        <v>2</v>
      </c>
      <c r="E393" s="7"/>
      <c r="F393" s="7">
        <v>2</v>
      </c>
      <c r="G393" s="538">
        <f t="shared" si="12"/>
        <v>0.00749063670411985</v>
      </c>
      <c r="I393" s="537"/>
      <c r="J393" s="544"/>
    </row>
    <row r="394" spans="1:9" ht="12.75">
      <c r="A394" s="89"/>
      <c r="B394" s="540" t="s">
        <v>351</v>
      </c>
      <c r="C394" s="540"/>
      <c r="D394" s="541">
        <f>SUM(D387:D393)</f>
        <v>182</v>
      </c>
      <c r="E394" s="541">
        <f>SUM(E387:E393)</f>
        <v>5</v>
      </c>
      <c r="F394" s="541">
        <f>SUM(F387:F393)</f>
        <v>187</v>
      </c>
      <c r="G394" s="542">
        <f t="shared" si="12"/>
        <v>0.700374531835206</v>
      </c>
      <c r="I394" s="568"/>
    </row>
    <row r="395" spans="1:9" ht="12.75">
      <c r="A395" s="564" t="s">
        <v>692</v>
      </c>
      <c r="B395" s="85" t="s">
        <v>693</v>
      </c>
      <c r="C395" s="86" t="s">
        <v>694</v>
      </c>
      <c r="D395" s="7">
        <v>79</v>
      </c>
      <c r="E395" s="7"/>
      <c r="F395" s="7">
        <v>79</v>
      </c>
      <c r="G395" s="538">
        <f t="shared" si="12"/>
        <v>0.2958801498127341</v>
      </c>
      <c r="I395" s="568"/>
    </row>
    <row r="396" spans="1:10" ht="12.75">
      <c r="A396" s="89"/>
      <c r="B396" s="88"/>
      <c r="C396" s="86" t="s">
        <v>695</v>
      </c>
      <c r="D396" s="7">
        <v>1</v>
      </c>
      <c r="E396" s="7"/>
      <c r="F396" s="7">
        <v>1</v>
      </c>
      <c r="G396" s="538">
        <f t="shared" si="12"/>
        <v>0.003745318352059925</v>
      </c>
      <c r="I396" s="566"/>
      <c r="J396" s="544"/>
    </row>
    <row r="397" spans="1:10" ht="12.75">
      <c r="A397" s="103"/>
      <c r="B397" s="540" t="s">
        <v>135</v>
      </c>
      <c r="C397" s="540"/>
      <c r="D397" s="541">
        <f>SUM(D395:D396)</f>
        <v>80</v>
      </c>
      <c r="E397" s="541"/>
      <c r="F397" s="541">
        <f>SUM(F395:F396)</f>
        <v>80</v>
      </c>
      <c r="G397" s="538">
        <f t="shared" si="12"/>
        <v>0.299625468164794</v>
      </c>
      <c r="I397" s="537"/>
      <c r="J397" s="579"/>
    </row>
    <row r="398" spans="1:10" ht="12.75">
      <c r="A398" s="93" t="s">
        <v>696</v>
      </c>
      <c r="B398" s="90"/>
      <c r="C398" s="90"/>
      <c r="D398" s="601">
        <f>SUM(D394,D397)</f>
        <v>262</v>
      </c>
      <c r="E398" s="601">
        <f>SUM(E394,E397)</f>
        <v>5</v>
      </c>
      <c r="F398" s="601">
        <f>SUM(F394,F397)</f>
        <v>267</v>
      </c>
      <c r="G398" s="602">
        <f>F398/F414</f>
        <v>0.419811320754717</v>
      </c>
      <c r="I398" s="537"/>
      <c r="J398" s="536"/>
    </row>
    <row r="399" spans="1:15" ht="12.75">
      <c r="A399" s="563" t="s">
        <v>307</v>
      </c>
      <c r="B399" s="100"/>
      <c r="C399" s="100"/>
      <c r="D399" s="101"/>
      <c r="E399" s="101"/>
      <c r="F399" s="101"/>
      <c r="G399" s="106"/>
      <c r="I399" s="568"/>
      <c r="O399" s="596"/>
    </row>
    <row r="400" spans="1:9" ht="12.75">
      <c r="A400" s="564" t="s">
        <v>129</v>
      </c>
      <c r="B400" s="85" t="s">
        <v>129</v>
      </c>
      <c r="C400" s="86" t="s">
        <v>697</v>
      </c>
      <c r="D400" s="7">
        <v>44</v>
      </c>
      <c r="E400" s="7"/>
      <c r="F400" s="7">
        <v>44</v>
      </c>
      <c r="G400" s="538">
        <f aca="true" t="shared" si="13" ref="G400:G412">F400/$F$413</f>
        <v>0.11924119241192412</v>
      </c>
      <c r="I400" s="568"/>
    </row>
    <row r="401" spans="1:9" ht="12.75">
      <c r="A401" s="89"/>
      <c r="B401" s="87"/>
      <c r="C401" s="86" t="s">
        <v>698</v>
      </c>
      <c r="D401" s="7">
        <v>19</v>
      </c>
      <c r="E401" s="7"/>
      <c r="F401" s="7">
        <v>19</v>
      </c>
      <c r="G401" s="538">
        <f t="shared" si="13"/>
        <v>0.051490514905149054</v>
      </c>
      <c r="I401" s="568"/>
    </row>
    <row r="402" spans="1:9" ht="12.75">
      <c r="A402" s="89"/>
      <c r="B402" s="86" t="s">
        <v>699</v>
      </c>
      <c r="C402" s="86" t="s">
        <v>700</v>
      </c>
      <c r="D402" s="7">
        <v>60</v>
      </c>
      <c r="E402" s="7">
        <v>1</v>
      </c>
      <c r="F402" s="7">
        <v>61</v>
      </c>
      <c r="G402" s="538">
        <f t="shared" si="13"/>
        <v>0.16531165311653118</v>
      </c>
      <c r="I402" s="568"/>
    </row>
    <row r="403" spans="1:9" ht="12.75">
      <c r="A403" s="89"/>
      <c r="B403" s="86" t="s">
        <v>701</v>
      </c>
      <c r="C403" s="86" t="s">
        <v>702</v>
      </c>
      <c r="D403" s="7">
        <v>1</v>
      </c>
      <c r="E403" s="7"/>
      <c r="F403" s="7">
        <v>1</v>
      </c>
      <c r="G403" s="538">
        <f t="shared" si="13"/>
        <v>0.0027100271002710027</v>
      </c>
      <c r="I403" s="568"/>
    </row>
    <row r="404" spans="1:9" ht="12.75">
      <c r="A404" s="89"/>
      <c r="B404" s="86" t="s">
        <v>703</v>
      </c>
      <c r="C404" s="86" t="s">
        <v>704</v>
      </c>
      <c r="D404" s="7">
        <v>2</v>
      </c>
      <c r="E404" s="7"/>
      <c r="F404" s="7">
        <v>2</v>
      </c>
      <c r="G404" s="538">
        <f t="shared" si="13"/>
        <v>0.005420054200542005</v>
      </c>
      <c r="I404" s="568"/>
    </row>
    <row r="405" spans="1:9" ht="12.75">
      <c r="A405" s="89"/>
      <c r="B405" s="86" t="s">
        <v>132</v>
      </c>
      <c r="C405" s="86" t="s">
        <v>705</v>
      </c>
      <c r="D405" s="7">
        <v>133</v>
      </c>
      <c r="E405" s="7"/>
      <c r="F405" s="7">
        <v>133</v>
      </c>
      <c r="G405" s="538">
        <f t="shared" si="13"/>
        <v>0.3604336043360434</v>
      </c>
      <c r="I405" s="568"/>
    </row>
    <row r="406" spans="1:15" ht="12.75">
      <c r="A406" s="89"/>
      <c r="B406" s="86" t="s">
        <v>706</v>
      </c>
      <c r="C406" s="86" t="s">
        <v>707</v>
      </c>
      <c r="D406" s="7">
        <v>7</v>
      </c>
      <c r="E406" s="7"/>
      <c r="F406" s="7">
        <v>7</v>
      </c>
      <c r="G406" s="538">
        <f t="shared" si="13"/>
        <v>0.018970189701897018</v>
      </c>
      <c r="I406" s="568"/>
      <c r="O406" s="596"/>
    </row>
    <row r="407" spans="1:15" ht="12.75">
      <c r="A407" s="89"/>
      <c r="B407" s="86" t="s">
        <v>130</v>
      </c>
      <c r="C407" s="86" t="s">
        <v>708</v>
      </c>
      <c r="D407" s="7">
        <v>11</v>
      </c>
      <c r="E407" s="7">
        <v>1</v>
      </c>
      <c r="F407" s="7">
        <v>12</v>
      </c>
      <c r="G407" s="538">
        <f t="shared" si="13"/>
        <v>0.032520325203252036</v>
      </c>
      <c r="I407" s="566"/>
      <c r="J407" s="544"/>
      <c r="O407" s="596"/>
    </row>
    <row r="408" spans="1:15" ht="12.75">
      <c r="A408" s="89"/>
      <c r="B408" s="540" t="s">
        <v>351</v>
      </c>
      <c r="C408" s="540"/>
      <c r="D408" s="541">
        <f>SUM(D400:D407)</f>
        <v>277</v>
      </c>
      <c r="E408" s="541">
        <f>SUM(E400:E407)</f>
        <v>2</v>
      </c>
      <c r="F408" s="541">
        <f>SUM(F400:F407)</f>
        <v>279</v>
      </c>
      <c r="G408" s="542">
        <f t="shared" si="13"/>
        <v>0.7560975609756098</v>
      </c>
      <c r="I408" s="568"/>
      <c r="O408" s="596"/>
    </row>
    <row r="409" spans="1:9" ht="12.75">
      <c r="A409" s="632" t="s">
        <v>692</v>
      </c>
      <c r="B409" s="85" t="s">
        <v>709</v>
      </c>
      <c r="C409" s="86" t="s">
        <v>710</v>
      </c>
      <c r="D409" s="7">
        <v>1</v>
      </c>
      <c r="E409" s="7"/>
      <c r="F409" s="7">
        <v>1</v>
      </c>
      <c r="G409" s="538">
        <f t="shared" si="13"/>
        <v>0.0027100271002710027</v>
      </c>
      <c r="I409" s="568"/>
    </row>
    <row r="410" spans="1:9" ht="12.75">
      <c r="A410" s="633"/>
      <c r="B410" s="87"/>
      <c r="C410" s="86" t="s">
        <v>711</v>
      </c>
      <c r="D410" s="7">
        <v>88</v>
      </c>
      <c r="E410" s="7"/>
      <c r="F410" s="7">
        <v>88</v>
      </c>
      <c r="G410" s="538">
        <f t="shared" si="13"/>
        <v>0.23848238482384823</v>
      </c>
      <c r="I410" s="568"/>
    </row>
    <row r="411" spans="1:10" ht="12.75">
      <c r="A411" s="633"/>
      <c r="B411" s="86" t="s">
        <v>712</v>
      </c>
      <c r="C411" s="86" t="s">
        <v>713</v>
      </c>
      <c r="D411" s="7">
        <v>1</v>
      </c>
      <c r="E411" s="7"/>
      <c r="F411" s="7">
        <v>1</v>
      </c>
      <c r="G411" s="538">
        <f t="shared" si="13"/>
        <v>0.0027100271002710027</v>
      </c>
      <c r="I411" s="566"/>
      <c r="J411" s="544"/>
    </row>
    <row r="412" spans="1:10" ht="12.75">
      <c r="A412" s="87"/>
      <c r="B412" s="540" t="s">
        <v>714</v>
      </c>
      <c r="C412" s="540"/>
      <c r="D412" s="541">
        <f>SUM(D409:D411)</f>
        <v>90</v>
      </c>
      <c r="E412" s="541"/>
      <c r="F412" s="541">
        <f>SUM(F409:F411)</f>
        <v>90</v>
      </c>
      <c r="G412" s="542">
        <f t="shared" si="13"/>
        <v>0.24390243902439024</v>
      </c>
      <c r="I412" s="537"/>
      <c r="J412" s="544"/>
    </row>
    <row r="413" spans="1:10" ht="12.75">
      <c r="A413" s="93" t="s">
        <v>715</v>
      </c>
      <c r="B413" s="94"/>
      <c r="C413" s="95"/>
      <c r="D413" s="91">
        <f>SUM(D408,D412)</f>
        <v>367</v>
      </c>
      <c r="E413" s="91">
        <f>SUM(E408,E412)</f>
        <v>2</v>
      </c>
      <c r="F413" s="91">
        <f>SUM(F408,F412)</f>
        <v>369</v>
      </c>
      <c r="G413" s="92">
        <f>F413/F414</f>
        <v>0.5801886792452831</v>
      </c>
      <c r="I413" s="537"/>
      <c r="J413" s="544"/>
    </row>
    <row r="414" spans="1:9" ht="12.75">
      <c r="A414" s="93" t="s">
        <v>135</v>
      </c>
      <c r="B414" s="94"/>
      <c r="C414" s="95"/>
      <c r="D414" s="91">
        <f>SUM(D413,D398)</f>
        <v>629</v>
      </c>
      <c r="E414" s="91">
        <f>SUM(E413,E398)</f>
        <v>7</v>
      </c>
      <c r="F414" s="91">
        <f>SUM(F413,F398)</f>
        <v>636</v>
      </c>
      <c r="G414" s="92">
        <f>F414/F414</f>
        <v>1</v>
      </c>
      <c r="I414" s="537"/>
    </row>
    <row r="415" ht="12.75">
      <c r="J415" s="78"/>
    </row>
    <row r="416" spans="1:10" ht="12.75">
      <c r="A416" s="630" t="s">
        <v>136</v>
      </c>
      <c r="B416" s="630"/>
      <c r="C416" s="630"/>
      <c r="D416" s="630"/>
      <c r="E416" s="630"/>
      <c r="F416" s="630"/>
      <c r="G416" s="630"/>
      <c r="J416" s="603"/>
    </row>
    <row r="417" spans="1:10" ht="12.75">
      <c r="A417" s="108"/>
      <c r="B417" s="108"/>
      <c r="C417" s="108"/>
      <c r="D417" s="108"/>
      <c r="E417" s="108"/>
      <c r="F417" s="108"/>
      <c r="G417" s="108"/>
      <c r="J417" s="530"/>
    </row>
    <row r="418" spans="1:10" ht="25.5">
      <c r="A418" s="2" t="s">
        <v>1</v>
      </c>
      <c r="B418" s="2" t="s">
        <v>389</v>
      </c>
      <c r="C418" s="2" t="s">
        <v>330</v>
      </c>
      <c r="D418" s="2" t="s">
        <v>390</v>
      </c>
      <c r="E418" s="2" t="s">
        <v>391</v>
      </c>
      <c r="F418" s="2" t="s">
        <v>5</v>
      </c>
      <c r="G418" s="84" t="s">
        <v>392</v>
      </c>
      <c r="J418" s="536"/>
    </row>
    <row r="419" spans="1:8" ht="12.75">
      <c r="A419" s="563" t="s">
        <v>137</v>
      </c>
      <c r="B419" s="105"/>
      <c r="C419" s="100"/>
      <c r="D419" s="101"/>
      <c r="E419" s="101"/>
      <c r="F419" s="101"/>
      <c r="G419" s="106"/>
      <c r="H419" s="596"/>
    </row>
    <row r="420" spans="1:8" ht="12.75">
      <c r="A420" s="85" t="s">
        <v>137</v>
      </c>
      <c r="B420" s="86" t="s">
        <v>373</v>
      </c>
      <c r="C420" s="86" t="s">
        <v>374</v>
      </c>
      <c r="D420" s="7">
        <v>5</v>
      </c>
      <c r="E420" s="7"/>
      <c r="F420" s="7">
        <v>5</v>
      </c>
      <c r="G420" s="538">
        <f aca="true" t="shared" si="14" ref="G420:G427">F420/$F$427</f>
        <v>0.0070028011204481795</v>
      </c>
      <c r="H420" s="596"/>
    </row>
    <row r="421" spans="1:8" ht="12.75">
      <c r="A421" s="89"/>
      <c r="B421" s="85" t="s">
        <v>137</v>
      </c>
      <c r="C421" s="86" t="s">
        <v>367</v>
      </c>
      <c r="D421" s="7">
        <v>20</v>
      </c>
      <c r="E421" s="7"/>
      <c r="F421" s="7">
        <v>20</v>
      </c>
      <c r="G421" s="538">
        <f t="shared" si="14"/>
        <v>0.028011204481792718</v>
      </c>
      <c r="H421" s="596"/>
    </row>
    <row r="422" spans="1:8" ht="12.75">
      <c r="A422" s="89"/>
      <c r="B422" s="88"/>
      <c r="C422" s="86" t="s">
        <v>370</v>
      </c>
      <c r="D422" s="7">
        <v>9</v>
      </c>
      <c r="E422" s="7"/>
      <c r="F422" s="7">
        <v>9</v>
      </c>
      <c r="G422" s="538">
        <f t="shared" si="14"/>
        <v>0.012605042016806723</v>
      </c>
      <c r="H422" s="596"/>
    </row>
    <row r="423" spans="1:8" ht="12.75">
      <c r="A423" s="89"/>
      <c r="B423" s="88"/>
      <c r="C423" s="86" t="s">
        <v>287</v>
      </c>
      <c r="D423" s="7">
        <v>669</v>
      </c>
      <c r="E423" s="7"/>
      <c r="F423" s="7">
        <v>669</v>
      </c>
      <c r="G423" s="538">
        <f t="shared" si="14"/>
        <v>0.9369747899159664</v>
      </c>
      <c r="H423" s="596"/>
    </row>
    <row r="424" spans="1:9" ht="12.75">
      <c r="A424" s="89"/>
      <c r="B424" s="87"/>
      <c r="C424" s="86" t="s">
        <v>375</v>
      </c>
      <c r="D424" s="7">
        <v>6</v>
      </c>
      <c r="E424" s="7"/>
      <c r="F424" s="7">
        <v>6</v>
      </c>
      <c r="G424" s="538">
        <f t="shared" si="14"/>
        <v>0.008403361344537815</v>
      </c>
      <c r="H424" s="596"/>
      <c r="I424" s="537"/>
    </row>
    <row r="425" spans="1:9" ht="12.75">
      <c r="A425" s="89"/>
      <c r="B425" s="86" t="s">
        <v>368</v>
      </c>
      <c r="C425" s="86" t="s">
        <v>369</v>
      </c>
      <c r="D425" s="7">
        <v>1</v>
      </c>
      <c r="E425" s="7"/>
      <c r="F425" s="7">
        <v>1</v>
      </c>
      <c r="G425" s="538">
        <f t="shared" si="14"/>
        <v>0.0014005602240896359</v>
      </c>
      <c r="H425" s="596"/>
      <c r="I425" s="537"/>
    </row>
    <row r="426" spans="1:10" ht="12.75">
      <c r="A426" s="103"/>
      <c r="B426" s="86" t="s">
        <v>371</v>
      </c>
      <c r="C426" s="86" t="s">
        <v>372</v>
      </c>
      <c r="D426" s="7">
        <v>4</v>
      </c>
      <c r="E426" s="7"/>
      <c r="F426" s="7">
        <v>4</v>
      </c>
      <c r="G426" s="538">
        <f t="shared" si="14"/>
        <v>0.0056022408963585435</v>
      </c>
      <c r="I426" s="537"/>
      <c r="J426" s="544"/>
    </row>
    <row r="427" spans="1:9" ht="12.75">
      <c r="A427" s="90" t="s">
        <v>138</v>
      </c>
      <c r="B427" s="94"/>
      <c r="C427" s="95"/>
      <c r="D427" s="91">
        <f>SUM(D420:D426)</f>
        <v>714</v>
      </c>
      <c r="E427" s="91"/>
      <c r="F427" s="91">
        <f>SUM(F420:F426)</f>
        <v>714</v>
      </c>
      <c r="G427" s="92">
        <f t="shared" si="14"/>
        <v>1</v>
      </c>
      <c r="I427" s="568"/>
    </row>
    <row r="428" spans="9:10" ht="12.75">
      <c r="I428" s="568"/>
      <c r="J428" s="78"/>
    </row>
    <row r="429" spans="1:10" ht="12.75">
      <c r="A429" s="631" t="s">
        <v>139</v>
      </c>
      <c r="B429" s="631"/>
      <c r="C429" s="631"/>
      <c r="D429" s="631"/>
      <c r="E429" s="631"/>
      <c r="F429" s="631"/>
      <c r="G429" s="631"/>
      <c r="I429" s="568"/>
      <c r="J429" s="562"/>
    </row>
    <row r="430" spans="1:10" ht="12.75">
      <c r="A430" s="98"/>
      <c r="B430" s="98"/>
      <c r="C430" s="98"/>
      <c r="D430" s="98"/>
      <c r="E430" s="98"/>
      <c r="F430" s="98"/>
      <c r="G430" s="98"/>
      <c r="I430" s="80"/>
      <c r="J430" s="530"/>
    </row>
    <row r="431" spans="1:10" ht="25.5">
      <c r="A431" s="2" t="s">
        <v>1</v>
      </c>
      <c r="B431" s="2" t="s">
        <v>389</v>
      </c>
      <c r="C431" s="2" t="s">
        <v>330</v>
      </c>
      <c r="D431" s="2" t="s">
        <v>390</v>
      </c>
      <c r="E431" s="2" t="s">
        <v>391</v>
      </c>
      <c r="F431" s="2" t="s">
        <v>5</v>
      </c>
      <c r="G431" s="84" t="s">
        <v>392</v>
      </c>
      <c r="I431" s="80"/>
      <c r="J431" s="536"/>
    </row>
    <row r="432" spans="1:15" ht="12.75">
      <c r="A432" s="109" t="s">
        <v>3</v>
      </c>
      <c r="B432" s="99"/>
      <c r="C432" s="100"/>
      <c r="D432" s="101"/>
      <c r="E432" s="101"/>
      <c r="F432" s="101"/>
      <c r="G432" s="102"/>
      <c r="H432" s="596"/>
      <c r="I432" s="568"/>
      <c r="K432" s="78"/>
      <c r="L432" s="78"/>
      <c r="M432" s="78"/>
      <c r="N432" s="78"/>
      <c r="O432" s="565"/>
    </row>
    <row r="433" spans="1:15" ht="12.75">
      <c r="A433" s="625" t="s">
        <v>119</v>
      </c>
      <c r="B433" s="86" t="s">
        <v>119</v>
      </c>
      <c r="C433" s="86" t="s">
        <v>377</v>
      </c>
      <c r="D433" s="7">
        <v>539</v>
      </c>
      <c r="E433" s="7"/>
      <c r="F433" s="7">
        <v>539</v>
      </c>
      <c r="G433" s="538">
        <f>F433/$F$437</f>
        <v>0.5258536585365854</v>
      </c>
      <c r="H433" s="596"/>
      <c r="I433" s="568"/>
      <c r="K433" s="78"/>
      <c r="L433" s="78"/>
      <c r="M433" s="78"/>
      <c r="N433" s="78"/>
      <c r="O433" s="565"/>
    </row>
    <row r="434" spans="1:15" ht="12.75">
      <c r="A434" s="626"/>
      <c r="B434" s="86" t="s">
        <v>379</v>
      </c>
      <c r="C434" s="86" t="s">
        <v>380</v>
      </c>
      <c r="D434" s="7">
        <v>178</v>
      </c>
      <c r="E434" s="7"/>
      <c r="F434" s="7">
        <v>178</v>
      </c>
      <c r="G434" s="538">
        <f>F434/$F$437</f>
        <v>0.17365853658536584</v>
      </c>
      <c r="H434" s="596"/>
      <c r="I434" s="568"/>
      <c r="K434" s="604"/>
      <c r="L434" s="604"/>
      <c r="M434" s="604"/>
      <c r="N434" s="604"/>
      <c r="O434" s="605"/>
    </row>
    <row r="435" spans="1:15" ht="12.75">
      <c r="A435" s="626"/>
      <c r="B435" s="86" t="s">
        <v>376</v>
      </c>
      <c r="C435" s="86" t="s">
        <v>376</v>
      </c>
      <c r="D435" s="7">
        <v>225</v>
      </c>
      <c r="E435" s="7"/>
      <c r="F435" s="7">
        <v>225</v>
      </c>
      <c r="G435" s="538">
        <f>F435/$F$437</f>
        <v>0.21951219512195122</v>
      </c>
      <c r="H435" s="596"/>
      <c r="I435" s="568"/>
      <c r="K435" s="78"/>
      <c r="L435" s="78"/>
      <c r="M435" s="78"/>
      <c r="N435" s="78"/>
      <c r="O435" s="565"/>
    </row>
    <row r="436" spans="1:15" ht="12.75">
      <c r="A436" s="627"/>
      <c r="B436" s="86" t="s">
        <v>3</v>
      </c>
      <c r="C436" s="86" t="s">
        <v>378</v>
      </c>
      <c r="D436" s="7">
        <v>83</v>
      </c>
      <c r="E436" s="7"/>
      <c r="F436" s="7">
        <v>83</v>
      </c>
      <c r="G436" s="538">
        <f>F436/$F$437</f>
        <v>0.08097560975609756</v>
      </c>
      <c r="H436" s="596"/>
      <c r="I436" s="549"/>
      <c r="J436" s="544"/>
      <c r="K436" s="78"/>
      <c r="L436" s="78"/>
      <c r="M436" s="78"/>
      <c r="N436" s="78"/>
      <c r="O436" s="565"/>
    </row>
    <row r="437" spans="1:15" ht="12.75">
      <c r="A437" s="90" t="s">
        <v>143</v>
      </c>
      <c r="B437" s="93"/>
      <c r="C437" s="90"/>
      <c r="D437" s="91">
        <f>SUM(D433:D436)</f>
        <v>1025</v>
      </c>
      <c r="E437" s="91"/>
      <c r="F437" s="91">
        <f>SUM(F433:F436)</f>
        <v>1025</v>
      </c>
      <c r="G437" s="92">
        <f>F437/$F$437</f>
        <v>1</v>
      </c>
      <c r="I437" s="78"/>
      <c r="K437" s="78"/>
      <c r="L437" s="78"/>
      <c r="M437" s="78"/>
      <c r="N437" s="78"/>
      <c r="O437" s="565"/>
    </row>
    <row r="438" spans="7:15" ht="12.75">
      <c r="G438" s="561"/>
      <c r="I438" s="78"/>
      <c r="J438" s="78"/>
      <c r="K438" s="78"/>
      <c r="L438" s="78"/>
      <c r="M438" s="78"/>
      <c r="N438" s="78"/>
      <c r="O438" s="565"/>
    </row>
    <row r="439" spans="1:15" ht="12.75">
      <c r="A439" s="631" t="s">
        <v>172</v>
      </c>
      <c r="B439" s="631"/>
      <c r="C439" s="631"/>
      <c r="D439" s="631"/>
      <c r="E439" s="631"/>
      <c r="F439" s="631"/>
      <c r="G439" s="631"/>
      <c r="I439" s="78"/>
      <c r="J439" s="562"/>
      <c r="K439" s="78"/>
      <c r="L439" s="78"/>
      <c r="M439" s="78"/>
      <c r="N439" s="78"/>
      <c r="O439" s="565"/>
    </row>
    <row r="440" spans="1:10" ht="12.75">
      <c r="A440" s="98"/>
      <c r="B440" s="98"/>
      <c r="C440" s="98"/>
      <c r="D440" s="98"/>
      <c r="E440" s="98"/>
      <c r="F440" s="98"/>
      <c r="G440" s="98"/>
      <c r="I440" s="78"/>
      <c r="J440" s="530"/>
    </row>
    <row r="441" spans="1:15" ht="25.5">
      <c r="A441" s="2" t="s">
        <v>1</v>
      </c>
      <c r="B441" s="2" t="s">
        <v>389</v>
      </c>
      <c r="C441" s="2" t="s">
        <v>330</v>
      </c>
      <c r="D441" s="2" t="s">
        <v>390</v>
      </c>
      <c r="E441" s="2" t="s">
        <v>391</v>
      </c>
      <c r="F441" s="2" t="s">
        <v>5</v>
      </c>
      <c r="G441" s="84" t="s">
        <v>392</v>
      </c>
      <c r="I441" s="78"/>
      <c r="J441" s="536"/>
      <c r="K441" s="78"/>
      <c r="L441" s="78"/>
      <c r="M441" s="78"/>
      <c r="N441" s="78"/>
      <c r="O441" s="565"/>
    </row>
    <row r="442" spans="1:15" ht="12.75">
      <c r="A442" s="109" t="s">
        <v>3</v>
      </c>
      <c r="B442" s="99"/>
      <c r="C442" s="100"/>
      <c r="D442" s="101"/>
      <c r="E442" s="101"/>
      <c r="F442" s="101"/>
      <c r="G442" s="102"/>
      <c r="H442" s="596"/>
      <c r="I442" s="568"/>
      <c r="K442" s="78"/>
      <c r="L442" s="78"/>
      <c r="M442" s="78"/>
      <c r="N442" s="78"/>
      <c r="O442" s="565"/>
    </row>
    <row r="443" spans="1:15" ht="12.75">
      <c r="A443" s="625" t="s">
        <v>381</v>
      </c>
      <c r="B443" s="86" t="s">
        <v>382</v>
      </c>
      <c r="C443" s="86" t="s">
        <v>383</v>
      </c>
      <c r="D443" s="7">
        <v>27</v>
      </c>
      <c r="E443" s="7"/>
      <c r="F443" s="7">
        <v>27</v>
      </c>
      <c r="G443" s="538">
        <f>F443/$F$446</f>
        <v>0.08256880733944955</v>
      </c>
      <c r="I443" s="568"/>
      <c r="K443" s="78"/>
      <c r="L443" s="78"/>
      <c r="M443" s="78"/>
      <c r="N443" s="78"/>
      <c r="O443" s="565"/>
    </row>
    <row r="444" spans="1:15" ht="12.75">
      <c r="A444" s="626"/>
      <c r="B444" s="86" t="s">
        <v>385</v>
      </c>
      <c r="C444" s="86" t="s">
        <v>386</v>
      </c>
      <c r="D444" s="7">
        <v>39</v>
      </c>
      <c r="E444" s="7"/>
      <c r="F444" s="7">
        <v>39</v>
      </c>
      <c r="G444" s="538">
        <f>F444/$F$446</f>
        <v>0.11926605504587157</v>
      </c>
      <c r="I444" s="568"/>
      <c r="K444" s="78"/>
      <c r="L444" s="78"/>
      <c r="M444" s="78"/>
      <c r="N444" s="78"/>
      <c r="O444" s="565"/>
    </row>
    <row r="445" spans="1:15" ht="12.75">
      <c r="A445" s="627"/>
      <c r="B445" s="86" t="s">
        <v>381</v>
      </c>
      <c r="C445" s="86" t="s">
        <v>384</v>
      </c>
      <c r="D445" s="7">
        <v>261</v>
      </c>
      <c r="E445" s="7"/>
      <c r="F445" s="7">
        <v>261</v>
      </c>
      <c r="G445" s="538">
        <f>F445/$F$446</f>
        <v>0.7981651376146789</v>
      </c>
      <c r="I445" s="549"/>
      <c r="J445" s="544"/>
      <c r="K445" s="78"/>
      <c r="L445" s="78"/>
      <c r="M445" s="78"/>
      <c r="N445" s="78"/>
      <c r="O445" s="565"/>
    </row>
    <row r="446" spans="1:15" ht="12.75">
      <c r="A446" s="90" t="s">
        <v>393</v>
      </c>
      <c r="B446" s="94"/>
      <c r="C446" s="90"/>
      <c r="D446" s="91">
        <f>SUM(D443:D445)</f>
        <v>327</v>
      </c>
      <c r="E446" s="91"/>
      <c r="F446" s="91">
        <f>SUM(F443:F445)</f>
        <v>327</v>
      </c>
      <c r="G446" s="92">
        <f>F446/$F$446</f>
        <v>1</v>
      </c>
      <c r="I446" s="78"/>
      <c r="K446" s="78"/>
      <c r="L446" s="78"/>
      <c r="M446" s="78"/>
      <c r="N446" s="78"/>
      <c r="O446" s="565"/>
    </row>
    <row r="447" spans="1:15" ht="12.75">
      <c r="A447" s="78"/>
      <c r="B447" s="78"/>
      <c r="C447" s="79"/>
      <c r="D447" s="80"/>
      <c r="E447" s="80"/>
      <c r="F447" s="80"/>
      <c r="G447" s="606"/>
      <c r="I447" s="78"/>
      <c r="J447" s="78"/>
      <c r="K447" s="78"/>
      <c r="L447" s="78"/>
      <c r="M447" s="78"/>
      <c r="N447" s="78"/>
      <c r="O447" s="565"/>
    </row>
    <row r="448" spans="1:15" ht="12.75">
      <c r="A448" s="630" t="s">
        <v>144</v>
      </c>
      <c r="B448" s="630"/>
      <c r="C448" s="630"/>
      <c r="D448" s="630"/>
      <c r="E448" s="630"/>
      <c r="F448" s="630"/>
      <c r="G448" s="630"/>
      <c r="I448" s="78"/>
      <c r="J448" s="603"/>
      <c r="K448" s="78"/>
      <c r="L448" s="78"/>
      <c r="M448" s="78"/>
      <c r="N448" s="78"/>
      <c r="O448" s="565"/>
    </row>
    <row r="449" spans="1:10" ht="12.75">
      <c r="A449" s="108"/>
      <c r="B449" s="108"/>
      <c r="C449" s="108"/>
      <c r="D449" s="108"/>
      <c r="E449" s="108"/>
      <c r="F449" s="108"/>
      <c r="G449" s="108"/>
      <c r="J449" s="530"/>
    </row>
    <row r="450" spans="1:15" ht="25.5">
      <c r="A450" s="2" t="s">
        <v>1</v>
      </c>
      <c r="B450" s="2" t="s">
        <v>389</v>
      </c>
      <c r="C450" s="2" t="s">
        <v>330</v>
      </c>
      <c r="D450" s="2" t="s">
        <v>390</v>
      </c>
      <c r="E450" s="2" t="s">
        <v>391</v>
      </c>
      <c r="F450" s="2" t="s">
        <v>5</v>
      </c>
      <c r="G450" s="84" t="s">
        <v>392</v>
      </c>
      <c r="I450" s="78"/>
      <c r="J450" s="536"/>
      <c r="K450" s="78"/>
      <c r="L450" s="78"/>
      <c r="M450" s="78"/>
      <c r="N450" s="78"/>
      <c r="O450" s="78"/>
    </row>
    <row r="451" spans="1:15" ht="12.75">
      <c r="A451" s="109" t="s">
        <v>307</v>
      </c>
      <c r="B451" s="105"/>
      <c r="C451" s="100"/>
      <c r="D451" s="101"/>
      <c r="E451" s="101"/>
      <c r="F451" s="101"/>
      <c r="G451" s="106"/>
      <c r="I451" s="78"/>
      <c r="K451" s="78"/>
      <c r="L451" s="78"/>
      <c r="M451" s="78"/>
      <c r="N451" s="78"/>
      <c r="O451" s="78"/>
    </row>
    <row r="452" spans="1:15" ht="12.75">
      <c r="A452" s="86" t="s">
        <v>387</v>
      </c>
      <c r="B452" s="86" t="s">
        <v>387</v>
      </c>
      <c r="C452" s="86" t="s">
        <v>388</v>
      </c>
      <c r="D452" s="7">
        <v>82</v>
      </c>
      <c r="E452" s="7"/>
      <c r="F452" s="7">
        <v>82</v>
      </c>
      <c r="G452" s="538">
        <v>1</v>
      </c>
      <c r="I452" s="78"/>
      <c r="J452" s="544"/>
      <c r="K452" s="78"/>
      <c r="L452" s="78"/>
      <c r="M452" s="78"/>
      <c r="N452" s="78"/>
      <c r="O452" s="78"/>
    </row>
    <row r="453" spans="1:7" ht="12.75">
      <c r="A453" s="90" t="s">
        <v>146</v>
      </c>
      <c r="B453" s="93"/>
      <c r="C453" s="90"/>
      <c r="D453" s="91">
        <f>SUM(D452)</f>
        <v>82</v>
      </c>
      <c r="E453" s="91"/>
      <c r="F453" s="91">
        <f>SUM(F452)</f>
        <v>82</v>
      </c>
      <c r="G453" s="92">
        <v>1</v>
      </c>
    </row>
    <row r="454" ht="12.75">
      <c r="J454" s="78"/>
    </row>
    <row r="455" spans="1:10" ht="12.75">
      <c r="A455" s="631" t="s">
        <v>394</v>
      </c>
      <c r="B455" s="631"/>
      <c r="C455" s="631"/>
      <c r="D455" s="631"/>
      <c r="E455" s="631"/>
      <c r="F455" s="631"/>
      <c r="G455" s="631"/>
      <c r="J455" s="562"/>
    </row>
    <row r="456" spans="1:10" ht="12.75">
      <c r="A456" s="98"/>
      <c r="B456" s="98"/>
      <c r="C456" s="98"/>
      <c r="D456" s="98"/>
      <c r="E456" s="98"/>
      <c r="F456" s="98"/>
      <c r="G456" s="98"/>
      <c r="J456" s="530"/>
    </row>
    <row r="457" spans="1:10" ht="25.5">
      <c r="A457" s="2" t="s">
        <v>1</v>
      </c>
      <c r="B457" s="2" t="s">
        <v>389</v>
      </c>
      <c r="C457" s="2" t="s">
        <v>330</v>
      </c>
      <c r="D457" s="2" t="s">
        <v>390</v>
      </c>
      <c r="E457" s="2" t="s">
        <v>391</v>
      </c>
      <c r="F457" s="2" t="s">
        <v>5</v>
      </c>
      <c r="G457" s="84" t="s">
        <v>392</v>
      </c>
      <c r="J457" s="544"/>
    </row>
    <row r="458" spans="1:7" ht="12.75">
      <c r="A458" s="110"/>
      <c r="B458" s="110"/>
      <c r="C458" s="111"/>
      <c r="D458" s="91">
        <f>SUM(D453,D446,D437,D427,D414,D379,D305,D238,D172,D156,D69)</f>
        <v>15341</v>
      </c>
      <c r="E458" s="91">
        <f>SUM(E453,E446,E437,E427,E414,E379,E305,E238,E172,E156,E69)</f>
        <v>150</v>
      </c>
      <c r="F458" s="91">
        <f>SUM(F453,F446,F437,F427,F414,F379,F305,F238,F172,F156,F69)</f>
        <v>15491</v>
      </c>
      <c r="G458" s="112"/>
    </row>
  </sheetData>
  <mergeCells count="37">
    <mergeCell ref="A174:G174"/>
    <mergeCell ref="A35:A37"/>
    <mergeCell ref="A41:A47"/>
    <mergeCell ref="A55:A56"/>
    <mergeCell ref="B110:B111"/>
    <mergeCell ref="B116:B117"/>
    <mergeCell ref="A119:A120"/>
    <mergeCell ref="B78:B79"/>
    <mergeCell ref="B82:B83"/>
    <mergeCell ref="B98:B99"/>
    <mergeCell ref="B102:B104"/>
    <mergeCell ref="B108:B109"/>
    <mergeCell ref="A1:G2"/>
    <mergeCell ref="A71:G71"/>
    <mergeCell ref="A10:A15"/>
    <mergeCell ref="A19:A21"/>
    <mergeCell ref="A22:A23"/>
    <mergeCell ref="A24:A25"/>
    <mergeCell ref="A308:G308"/>
    <mergeCell ref="A443:A445"/>
    <mergeCell ref="A433:A436"/>
    <mergeCell ref="B351:B352"/>
    <mergeCell ref="B355:B356"/>
    <mergeCell ref="B365:B366"/>
    <mergeCell ref="A409:A411"/>
    <mergeCell ref="A383:G383"/>
    <mergeCell ref="A416:G416"/>
    <mergeCell ref="A448:G448"/>
    <mergeCell ref="A455:G455"/>
    <mergeCell ref="A231:A235"/>
    <mergeCell ref="A3:G3"/>
    <mergeCell ref="A429:G429"/>
    <mergeCell ref="A439:G439"/>
    <mergeCell ref="A7:A9"/>
    <mergeCell ref="A16:A17"/>
    <mergeCell ref="A241:G241"/>
    <mergeCell ref="A158:G158"/>
  </mergeCells>
  <printOptions horizontalCentered="1"/>
  <pageMargins left="0.25" right="0.25" top="0.5" bottom="0.5" header="0.5" footer="0.5"/>
  <pageSetup fitToHeight="6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7"/>
  <sheetViews>
    <sheetView workbookViewId="0" topLeftCell="A1">
      <selection activeCell="K59" sqref="K59"/>
    </sheetView>
  </sheetViews>
  <sheetFormatPr defaultColWidth="9.140625" defaultRowHeight="12.75"/>
  <cols>
    <col min="1" max="1" width="9.140625" style="482" customWidth="1"/>
    <col min="2" max="2" width="20.8515625" style="482" bestFit="1" customWidth="1"/>
    <col min="3" max="3" width="9.28125" style="482" bestFit="1" customWidth="1"/>
    <col min="4" max="4" width="10.7109375" style="482" bestFit="1" customWidth="1"/>
    <col min="5" max="5" width="12.57421875" style="482" customWidth="1"/>
    <col min="6" max="6" width="10.7109375" style="482" bestFit="1" customWidth="1"/>
    <col min="7" max="7" width="11.140625" style="482" customWidth="1"/>
    <col min="8" max="8" width="10.7109375" style="482" bestFit="1" customWidth="1"/>
    <col min="9" max="9" width="9.28125" style="482" bestFit="1" customWidth="1"/>
    <col min="10" max="10" width="10.7109375" style="482" bestFit="1" customWidth="1"/>
    <col min="11" max="11" width="9.57421875" style="482" bestFit="1" customWidth="1"/>
    <col min="12" max="16384" width="9.140625" style="482" customWidth="1"/>
  </cols>
  <sheetData>
    <row r="2" spans="2:11" ht="12.75">
      <c r="B2" s="653" t="s">
        <v>189</v>
      </c>
      <c r="C2" s="653"/>
      <c r="D2" s="653"/>
      <c r="E2" s="653"/>
      <c r="F2" s="653"/>
      <c r="G2" s="653"/>
      <c r="H2" s="653"/>
      <c r="I2" s="653"/>
      <c r="J2" s="653"/>
      <c r="K2" s="653"/>
    </row>
    <row r="3" spans="2:11" ht="13.5" thickBot="1">
      <c r="B3" s="654"/>
      <c r="C3" s="654"/>
      <c r="D3" s="654"/>
      <c r="E3" s="654"/>
      <c r="F3" s="654"/>
      <c r="G3" s="654"/>
      <c r="H3" s="654"/>
      <c r="I3" s="654"/>
      <c r="J3" s="654"/>
      <c r="K3" s="654"/>
    </row>
    <row r="4" spans="2:11" ht="12.75">
      <c r="B4" s="615" t="s">
        <v>159</v>
      </c>
      <c r="C4" s="613" t="s">
        <v>3</v>
      </c>
      <c r="D4" s="655"/>
      <c r="E4" s="614"/>
      <c r="F4" s="613" t="s">
        <v>190</v>
      </c>
      <c r="G4" s="655"/>
      <c r="H4" s="614"/>
      <c r="I4" s="656" t="s">
        <v>5</v>
      </c>
      <c r="J4" s="655"/>
      <c r="K4" s="614"/>
    </row>
    <row r="5" spans="2:11" ht="26.25" thickBot="1">
      <c r="B5" s="617"/>
      <c r="C5" s="27">
        <v>2004</v>
      </c>
      <c r="D5" s="28">
        <v>2005</v>
      </c>
      <c r="E5" s="29" t="s">
        <v>6</v>
      </c>
      <c r="F5" s="27">
        <v>2004</v>
      </c>
      <c r="G5" s="28">
        <v>2005</v>
      </c>
      <c r="H5" s="29" t="s">
        <v>6</v>
      </c>
      <c r="I5" s="37">
        <v>2004</v>
      </c>
      <c r="J5" s="28">
        <v>2005</v>
      </c>
      <c r="K5" s="29" t="s">
        <v>6</v>
      </c>
    </row>
    <row r="6" spans="2:11" ht="12.75">
      <c r="B6" s="113" t="s">
        <v>167</v>
      </c>
      <c r="C6" s="22">
        <v>14347</v>
      </c>
      <c r="D6" s="23">
        <v>13419</v>
      </c>
      <c r="E6" s="114">
        <v>-0.064682513</v>
      </c>
      <c r="F6" s="22">
        <v>8294</v>
      </c>
      <c r="G6" s="23">
        <v>8070</v>
      </c>
      <c r="H6" s="114">
        <v>-0.027007475</v>
      </c>
      <c r="I6" s="56">
        <v>22641</v>
      </c>
      <c r="J6" s="23">
        <v>21489</v>
      </c>
      <c r="K6" s="114">
        <v>-0.050881144</v>
      </c>
    </row>
    <row r="7" spans="2:11" ht="12.75">
      <c r="B7" s="72" t="s">
        <v>168</v>
      </c>
      <c r="C7" s="6">
        <v>48050</v>
      </c>
      <c r="D7" s="7">
        <v>46160</v>
      </c>
      <c r="E7" s="115">
        <v>-0.039334025</v>
      </c>
      <c r="F7" s="6">
        <v>4127</v>
      </c>
      <c r="G7" s="7">
        <v>4297</v>
      </c>
      <c r="H7" s="115">
        <v>0.041192148</v>
      </c>
      <c r="I7" s="9">
        <v>52177</v>
      </c>
      <c r="J7" s="7">
        <v>50457</v>
      </c>
      <c r="K7" s="115">
        <v>-0.032964718</v>
      </c>
    </row>
    <row r="8" spans="2:11" ht="12.75">
      <c r="B8" s="72" t="s">
        <v>61</v>
      </c>
      <c r="C8" s="6">
        <v>981</v>
      </c>
      <c r="D8" s="7"/>
      <c r="E8" s="115">
        <v>-1</v>
      </c>
      <c r="F8" s="6"/>
      <c r="G8" s="7"/>
      <c r="H8" s="115"/>
      <c r="I8" s="9">
        <v>981</v>
      </c>
      <c r="J8" s="7"/>
      <c r="K8" s="115">
        <v>-1</v>
      </c>
    </row>
    <row r="9" spans="2:11" ht="12.75">
      <c r="B9" s="72" t="s">
        <v>92</v>
      </c>
      <c r="C9" s="6">
        <v>13071</v>
      </c>
      <c r="D9" s="7">
        <v>12985</v>
      </c>
      <c r="E9" s="115">
        <v>-0.0065794508</v>
      </c>
      <c r="F9" s="6">
        <v>11146</v>
      </c>
      <c r="G9" s="7">
        <v>11246</v>
      </c>
      <c r="H9" s="115">
        <v>0.008971828</v>
      </c>
      <c r="I9" s="9">
        <v>24217</v>
      </c>
      <c r="J9" s="7">
        <v>24231</v>
      </c>
      <c r="K9" s="115">
        <v>0.00057810626</v>
      </c>
    </row>
    <row r="10" spans="2:11" ht="12.75">
      <c r="B10" s="72" t="s">
        <v>169</v>
      </c>
      <c r="C10" s="6">
        <v>5198</v>
      </c>
      <c r="D10" s="7">
        <v>5285</v>
      </c>
      <c r="E10" s="115">
        <v>0.016737206</v>
      </c>
      <c r="F10" s="6">
        <v>2569</v>
      </c>
      <c r="G10" s="7">
        <v>2497</v>
      </c>
      <c r="H10" s="115">
        <v>-0.028026469</v>
      </c>
      <c r="I10" s="9">
        <v>7767</v>
      </c>
      <c r="J10" s="7">
        <v>7782</v>
      </c>
      <c r="K10" s="115">
        <v>0.0019312475</v>
      </c>
    </row>
    <row r="11" spans="2:11" ht="12.75">
      <c r="B11" s="72" t="s">
        <v>170</v>
      </c>
      <c r="C11" s="6">
        <v>28278</v>
      </c>
      <c r="D11" s="7">
        <v>27443</v>
      </c>
      <c r="E11" s="115">
        <v>-0.029528255</v>
      </c>
      <c r="F11" s="6">
        <v>4104</v>
      </c>
      <c r="G11" s="7">
        <v>4354</v>
      </c>
      <c r="H11" s="115">
        <v>0.060916178</v>
      </c>
      <c r="I11" s="9">
        <v>32382</v>
      </c>
      <c r="J11" s="7">
        <v>31797</v>
      </c>
      <c r="K11" s="115">
        <v>-0.018065592</v>
      </c>
    </row>
    <row r="12" spans="2:11" ht="12.75">
      <c r="B12" s="72" t="s">
        <v>171</v>
      </c>
      <c r="C12" s="6">
        <v>4094</v>
      </c>
      <c r="D12" s="7">
        <v>4496</v>
      </c>
      <c r="E12" s="115">
        <v>0.098192476</v>
      </c>
      <c r="F12" s="6">
        <v>2460</v>
      </c>
      <c r="G12" s="7">
        <v>2695</v>
      </c>
      <c r="H12" s="115">
        <v>0.095528454</v>
      </c>
      <c r="I12" s="9">
        <v>6554</v>
      </c>
      <c r="J12" s="7">
        <v>7191</v>
      </c>
      <c r="K12" s="115">
        <v>0.097192556</v>
      </c>
    </row>
    <row r="13" spans="2:11" ht="12.75">
      <c r="B13" s="72" t="s">
        <v>137</v>
      </c>
      <c r="C13" s="6"/>
      <c r="D13" s="7"/>
      <c r="E13" s="115"/>
      <c r="F13" s="116">
        <v>9418.5</v>
      </c>
      <c r="G13" s="7">
        <v>8805</v>
      </c>
      <c r="H13" s="115">
        <v>-0.065137759</v>
      </c>
      <c r="I13" s="117">
        <v>9418.5</v>
      </c>
      <c r="J13" s="7">
        <v>8805</v>
      </c>
      <c r="K13" s="115">
        <v>-0.065137759</v>
      </c>
    </row>
    <row r="14" spans="2:11" ht="12.75">
      <c r="B14" s="72" t="s">
        <v>139</v>
      </c>
      <c r="C14" s="6">
        <v>3293</v>
      </c>
      <c r="D14" s="7">
        <v>2438</v>
      </c>
      <c r="E14" s="115">
        <v>-0.25964168</v>
      </c>
      <c r="F14" s="6"/>
      <c r="G14" s="7"/>
      <c r="H14" s="115"/>
      <c r="I14" s="9">
        <v>3293</v>
      </c>
      <c r="J14" s="7">
        <v>2438</v>
      </c>
      <c r="K14" s="115">
        <v>-0.25964168</v>
      </c>
    </row>
    <row r="15" spans="2:11" ht="12.75">
      <c r="B15" s="72" t="s">
        <v>144</v>
      </c>
      <c r="C15" s="6"/>
      <c r="D15" s="7"/>
      <c r="E15" s="115"/>
      <c r="F15" s="6">
        <v>1</v>
      </c>
      <c r="G15" s="7">
        <v>2</v>
      </c>
      <c r="H15" s="115">
        <v>1</v>
      </c>
      <c r="I15" s="9">
        <v>1</v>
      </c>
      <c r="J15" s="7">
        <v>2</v>
      </c>
      <c r="K15" s="115">
        <v>1</v>
      </c>
    </row>
    <row r="16" spans="2:11" ht="12.75">
      <c r="B16" s="72" t="s">
        <v>147</v>
      </c>
      <c r="C16" s="6">
        <v>252</v>
      </c>
      <c r="D16" s="7">
        <v>216</v>
      </c>
      <c r="E16" s="115">
        <v>-0.14285715</v>
      </c>
      <c r="F16" s="6"/>
      <c r="G16" s="7"/>
      <c r="H16" s="115"/>
      <c r="I16" s="9">
        <v>252</v>
      </c>
      <c r="J16" s="7">
        <v>216</v>
      </c>
      <c r="K16" s="115">
        <v>-0.14285715</v>
      </c>
    </row>
    <row r="17" spans="2:11" ht="12.75">
      <c r="B17" s="72" t="s">
        <v>153</v>
      </c>
      <c r="C17" s="6"/>
      <c r="D17" s="7">
        <v>43</v>
      </c>
      <c r="E17" s="115"/>
      <c r="F17" s="6"/>
      <c r="G17" s="7"/>
      <c r="H17" s="115"/>
      <c r="I17" s="9"/>
      <c r="J17" s="7">
        <v>43</v>
      </c>
      <c r="K17" s="115"/>
    </row>
    <row r="18" spans="2:11" ht="13.5" thickBot="1">
      <c r="B18" s="118" t="s">
        <v>5</v>
      </c>
      <c r="C18" s="119">
        <v>117564</v>
      </c>
      <c r="D18" s="120">
        <v>112442</v>
      </c>
      <c r="E18" s="121">
        <v>-0.043567758837739445</v>
      </c>
      <c r="F18" s="122">
        <v>42119.5</v>
      </c>
      <c r="G18" s="120">
        <v>41966</v>
      </c>
      <c r="H18" s="121">
        <v>-0.0036443927397048874</v>
      </c>
      <c r="I18" s="123">
        <v>159683.5</v>
      </c>
      <c r="J18" s="120">
        <v>154408</v>
      </c>
      <c r="K18" s="121">
        <v>-0.03303722676419292</v>
      </c>
    </row>
    <row r="20" spans="2:11" ht="21" thickBot="1">
      <c r="B20" s="608" t="s">
        <v>311</v>
      </c>
      <c r="C20" s="608"/>
      <c r="D20" s="608"/>
      <c r="E20" s="608"/>
      <c r="F20" s="608"/>
      <c r="G20" s="608"/>
      <c r="H20" s="608"/>
      <c r="I20" s="608"/>
      <c r="J20" s="608"/>
      <c r="K20" s="608"/>
    </row>
    <row r="21" spans="2:11" ht="12.75">
      <c r="B21" s="615" t="s">
        <v>306</v>
      </c>
      <c r="C21" s="616"/>
      <c r="D21" s="613" t="s">
        <v>3</v>
      </c>
      <c r="E21" s="614"/>
      <c r="F21" s="613" t="s">
        <v>307</v>
      </c>
      <c r="G21" s="614"/>
      <c r="H21" s="613" t="s">
        <v>137</v>
      </c>
      <c r="I21" s="614"/>
      <c r="J21" s="613" t="s">
        <v>5</v>
      </c>
      <c r="K21" s="614"/>
    </row>
    <row r="22" spans="2:11" ht="39" thickBot="1">
      <c r="B22" s="617"/>
      <c r="C22" s="618"/>
      <c r="D22" s="27" t="s">
        <v>308</v>
      </c>
      <c r="E22" s="29" t="s">
        <v>315</v>
      </c>
      <c r="F22" s="27" t="s">
        <v>308</v>
      </c>
      <c r="G22" s="29" t="s">
        <v>315</v>
      </c>
      <c r="H22" s="27" t="s">
        <v>308</v>
      </c>
      <c r="I22" s="29" t="s">
        <v>315</v>
      </c>
      <c r="J22" s="27" t="s">
        <v>308</v>
      </c>
      <c r="K22" s="29" t="s">
        <v>315</v>
      </c>
    </row>
    <row r="23" spans="2:11" ht="12.75">
      <c r="B23" s="619">
        <v>1</v>
      </c>
      <c r="C23" s="620"/>
      <c r="D23" s="31">
        <v>43</v>
      </c>
      <c r="E23" s="33">
        <v>0.0045016753</v>
      </c>
      <c r="F23" s="31">
        <v>266</v>
      </c>
      <c r="G23" s="33">
        <v>0.052413791</v>
      </c>
      <c r="H23" s="31"/>
      <c r="I23" s="33"/>
      <c r="J23" s="31">
        <v>309</v>
      </c>
      <c r="K23" s="33">
        <v>0.020142103</v>
      </c>
    </row>
    <row r="24" spans="2:11" ht="12.75">
      <c r="B24" s="609">
        <v>2</v>
      </c>
      <c r="C24" s="610"/>
      <c r="D24" s="6">
        <v>41</v>
      </c>
      <c r="E24" s="8">
        <v>0.0087939696</v>
      </c>
      <c r="F24" s="6">
        <v>175</v>
      </c>
      <c r="G24" s="8">
        <v>0.086896554</v>
      </c>
      <c r="H24" s="6">
        <v>6</v>
      </c>
      <c r="I24" s="8">
        <v>0.0084033618</v>
      </c>
      <c r="J24" s="6">
        <v>222</v>
      </c>
      <c r="K24" s="8">
        <v>0.034613129</v>
      </c>
    </row>
    <row r="25" spans="2:11" ht="12.75">
      <c r="B25" s="609">
        <v>3</v>
      </c>
      <c r="C25" s="610"/>
      <c r="D25" s="6">
        <v>341</v>
      </c>
      <c r="E25" s="8">
        <v>0.044493299</v>
      </c>
      <c r="F25" s="6">
        <v>700</v>
      </c>
      <c r="G25" s="8">
        <v>0.22482759</v>
      </c>
      <c r="H25" s="6">
        <v>8</v>
      </c>
      <c r="I25" s="8">
        <v>0.019607844</v>
      </c>
      <c r="J25" s="6">
        <v>1049</v>
      </c>
      <c r="K25" s="8">
        <v>0.10299198</v>
      </c>
    </row>
    <row r="26" spans="2:11" ht="12.75">
      <c r="B26" s="609">
        <v>4</v>
      </c>
      <c r="C26" s="610"/>
      <c r="D26" s="6">
        <v>629</v>
      </c>
      <c r="E26" s="8">
        <v>0.11034338</v>
      </c>
      <c r="F26" s="6">
        <v>645</v>
      </c>
      <c r="G26" s="8">
        <v>0.35192117</v>
      </c>
      <c r="H26" s="6">
        <v>7</v>
      </c>
      <c r="I26" s="8">
        <v>0.029411765</v>
      </c>
      <c r="J26" s="6">
        <v>1281</v>
      </c>
      <c r="K26" s="8">
        <v>0.18649371</v>
      </c>
    </row>
    <row r="27" spans="2:11" ht="12.75">
      <c r="B27" s="609">
        <v>5</v>
      </c>
      <c r="C27" s="610"/>
      <c r="D27" s="6">
        <v>96</v>
      </c>
      <c r="E27" s="8">
        <v>0.12039363</v>
      </c>
      <c r="F27" s="6">
        <v>135</v>
      </c>
      <c r="G27" s="8">
        <v>0.37852216</v>
      </c>
      <c r="H27" s="6">
        <v>3</v>
      </c>
      <c r="I27" s="8">
        <v>0.033613447</v>
      </c>
      <c r="J27" s="6">
        <v>234</v>
      </c>
      <c r="K27" s="8">
        <v>0.20174696</v>
      </c>
    </row>
    <row r="28" spans="2:11" ht="12.75">
      <c r="B28" s="609">
        <v>6</v>
      </c>
      <c r="C28" s="610"/>
      <c r="D28" s="6">
        <v>368</v>
      </c>
      <c r="E28" s="8">
        <v>0.1589196</v>
      </c>
      <c r="F28" s="6">
        <v>845</v>
      </c>
      <c r="G28" s="8">
        <v>0.54502463</v>
      </c>
      <c r="H28" s="6">
        <v>15</v>
      </c>
      <c r="I28" s="8">
        <v>0.054621849</v>
      </c>
      <c r="J28" s="6">
        <v>1228</v>
      </c>
      <c r="K28" s="8">
        <v>0.28179389</v>
      </c>
    </row>
    <row r="29" spans="2:11" ht="12.75">
      <c r="B29" s="609">
        <v>7</v>
      </c>
      <c r="C29" s="610"/>
      <c r="D29" s="6">
        <v>424</v>
      </c>
      <c r="E29" s="8">
        <v>0.20330821</v>
      </c>
      <c r="F29" s="6">
        <v>360</v>
      </c>
      <c r="G29" s="8">
        <v>0.6159606</v>
      </c>
      <c r="H29" s="6">
        <v>6</v>
      </c>
      <c r="I29" s="8">
        <v>0.063025214</v>
      </c>
      <c r="J29" s="6">
        <v>790</v>
      </c>
      <c r="K29" s="8">
        <v>0.33328989</v>
      </c>
    </row>
    <row r="30" spans="2:11" ht="12.75">
      <c r="B30" s="609">
        <v>8</v>
      </c>
      <c r="C30" s="610"/>
      <c r="D30" s="6">
        <v>614</v>
      </c>
      <c r="E30" s="8">
        <v>0.26758793</v>
      </c>
      <c r="F30" s="6">
        <v>620</v>
      </c>
      <c r="G30" s="8">
        <v>0.73812807</v>
      </c>
      <c r="H30" s="6">
        <v>37</v>
      </c>
      <c r="I30" s="8">
        <v>0.11484594</v>
      </c>
      <c r="J30" s="6">
        <v>1271</v>
      </c>
      <c r="K30" s="8">
        <v>0.41613975</v>
      </c>
    </row>
    <row r="31" spans="2:11" ht="12.75">
      <c r="B31" s="609">
        <v>9</v>
      </c>
      <c r="C31" s="610"/>
      <c r="D31" s="6">
        <v>232</v>
      </c>
      <c r="E31" s="8">
        <v>0.29187605</v>
      </c>
      <c r="F31" s="6">
        <v>518</v>
      </c>
      <c r="G31" s="8">
        <v>0.84019703</v>
      </c>
      <c r="H31" s="6">
        <v>32</v>
      </c>
      <c r="I31" s="8">
        <v>0.15966387</v>
      </c>
      <c r="J31" s="6">
        <v>782</v>
      </c>
      <c r="K31" s="8">
        <v>0.46711427</v>
      </c>
    </row>
    <row r="32" spans="2:11" ht="12.75">
      <c r="B32" s="609">
        <v>10</v>
      </c>
      <c r="C32" s="610"/>
      <c r="D32" s="6">
        <v>240</v>
      </c>
      <c r="E32" s="8">
        <v>0.31700167</v>
      </c>
      <c r="F32" s="6">
        <v>157</v>
      </c>
      <c r="G32" s="8">
        <v>0.87113303</v>
      </c>
      <c r="H32" s="6">
        <v>30</v>
      </c>
      <c r="I32" s="8">
        <v>0.20168068</v>
      </c>
      <c r="J32" s="6">
        <v>427</v>
      </c>
      <c r="K32" s="8">
        <v>0.49494818</v>
      </c>
    </row>
    <row r="33" spans="2:11" ht="12.75">
      <c r="B33" s="609">
        <v>11</v>
      </c>
      <c r="C33" s="610"/>
      <c r="D33" s="6">
        <v>220</v>
      </c>
      <c r="E33" s="8">
        <v>0.3400335</v>
      </c>
      <c r="F33" s="6">
        <v>106</v>
      </c>
      <c r="G33" s="8">
        <v>0.89201969</v>
      </c>
      <c r="H33" s="6">
        <v>100</v>
      </c>
      <c r="I33" s="8">
        <v>0.3417367</v>
      </c>
      <c r="J33" s="6">
        <v>426</v>
      </c>
      <c r="K33" s="8">
        <v>0.52271688</v>
      </c>
    </row>
    <row r="34" spans="2:11" ht="12.75">
      <c r="B34" s="609">
        <v>12</v>
      </c>
      <c r="C34" s="610"/>
      <c r="D34" s="6">
        <v>1632</v>
      </c>
      <c r="E34" s="8">
        <v>0.5108878</v>
      </c>
      <c r="F34" s="6">
        <v>222</v>
      </c>
      <c r="G34" s="8">
        <v>0.93576354</v>
      </c>
      <c r="H34" s="6">
        <v>29</v>
      </c>
      <c r="I34" s="8">
        <v>0.38235295</v>
      </c>
      <c r="J34" s="6">
        <v>1883</v>
      </c>
      <c r="K34" s="8">
        <v>0.64545989</v>
      </c>
    </row>
    <row r="35" spans="2:11" ht="12.75">
      <c r="B35" s="609">
        <v>13</v>
      </c>
      <c r="C35" s="610"/>
      <c r="D35" s="6">
        <v>779</v>
      </c>
      <c r="E35" s="8">
        <v>0.59244138</v>
      </c>
      <c r="F35" s="6">
        <v>63</v>
      </c>
      <c r="G35" s="8">
        <v>0.94817734</v>
      </c>
      <c r="H35" s="6">
        <v>48</v>
      </c>
      <c r="I35" s="8">
        <v>0.44957983</v>
      </c>
      <c r="J35" s="6">
        <v>890</v>
      </c>
      <c r="K35" s="8">
        <v>0.70347434</v>
      </c>
    </row>
    <row r="36" spans="2:11" ht="12.75">
      <c r="B36" s="609">
        <v>14</v>
      </c>
      <c r="C36" s="610"/>
      <c r="D36" s="6">
        <v>781</v>
      </c>
      <c r="E36" s="8">
        <v>0.67420435</v>
      </c>
      <c r="F36" s="6">
        <v>74</v>
      </c>
      <c r="G36" s="8">
        <v>0.9627586</v>
      </c>
      <c r="H36" s="6">
        <v>184</v>
      </c>
      <c r="I36" s="8">
        <v>0.7072829</v>
      </c>
      <c r="J36" s="6">
        <v>1039</v>
      </c>
      <c r="K36" s="8">
        <v>0.77120137</v>
      </c>
    </row>
    <row r="37" spans="2:11" ht="12.75">
      <c r="B37" s="609">
        <v>15</v>
      </c>
      <c r="C37" s="610"/>
      <c r="D37" s="6">
        <v>1004</v>
      </c>
      <c r="E37" s="8">
        <v>0.77931321</v>
      </c>
      <c r="F37" s="6">
        <v>106</v>
      </c>
      <c r="G37" s="8">
        <v>0.98364532</v>
      </c>
      <c r="H37" s="6">
        <v>60</v>
      </c>
      <c r="I37" s="8">
        <v>0.79131651</v>
      </c>
      <c r="J37" s="6">
        <v>1170</v>
      </c>
      <c r="K37" s="8">
        <v>0.84746754</v>
      </c>
    </row>
    <row r="38" spans="2:11" ht="12.75">
      <c r="B38" s="609">
        <v>16</v>
      </c>
      <c r="C38" s="610"/>
      <c r="D38" s="6">
        <v>1244</v>
      </c>
      <c r="E38" s="8">
        <v>0.90954775</v>
      </c>
      <c r="F38" s="6">
        <v>65</v>
      </c>
      <c r="G38" s="8">
        <v>0.99645323</v>
      </c>
      <c r="H38" s="6">
        <v>82</v>
      </c>
      <c r="I38" s="8">
        <v>0.90616244</v>
      </c>
      <c r="J38" s="6">
        <v>1391</v>
      </c>
      <c r="K38" s="8">
        <v>0.93813962</v>
      </c>
    </row>
    <row r="39" spans="2:11" ht="12.75">
      <c r="B39" s="609">
        <v>17</v>
      </c>
      <c r="C39" s="610"/>
      <c r="D39" s="6">
        <v>410</v>
      </c>
      <c r="E39" s="8">
        <v>0.95247066</v>
      </c>
      <c r="F39" s="6">
        <v>9</v>
      </c>
      <c r="G39" s="8">
        <v>0.99822658</v>
      </c>
      <c r="H39" s="6">
        <v>40</v>
      </c>
      <c r="I39" s="8">
        <v>0.96218485</v>
      </c>
      <c r="J39" s="6">
        <v>459</v>
      </c>
      <c r="K39" s="8">
        <v>0.96805942</v>
      </c>
    </row>
    <row r="40" spans="2:11" ht="12.75">
      <c r="B40" s="609">
        <v>18</v>
      </c>
      <c r="C40" s="610"/>
      <c r="D40" s="6">
        <v>254</v>
      </c>
      <c r="E40" s="8">
        <v>0.97906196</v>
      </c>
      <c r="F40" s="6">
        <v>4</v>
      </c>
      <c r="G40" s="8">
        <v>0.99901479</v>
      </c>
      <c r="H40" s="6">
        <v>13</v>
      </c>
      <c r="I40" s="8">
        <v>0.98039216</v>
      </c>
      <c r="J40" s="6">
        <v>271</v>
      </c>
      <c r="K40" s="8">
        <v>0.98572451</v>
      </c>
    </row>
    <row r="41" spans="2:11" ht="12.75">
      <c r="B41" s="609">
        <v>19</v>
      </c>
      <c r="C41" s="610"/>
      <c r="D41" s="6">
        <v>104</v>
      </c>
      <c r="E41" s="8">
        <v>0.98994976</v>
      </c>
      <c r="F41" s="6">
        <v>2</v>
      </c>
      <c r="G41" s="8">
        <v>0.99940884</v>
      </c>
      <c r="H41" s="6">
        <v>6</v>
      </c>
      <c r="I41" s="8">
        <v>0.98879552</v>
      </c>
      <c r="J41" s="6">
        <v>112</v>
      </c>
      <c r="K41" s="8">
        <v>0.99302524</v>
      </c>
    </row>
    <row r="42" spans="2:11" ht="12.75">
      <c r="B42" s="609">
        <v>20</v>
      </c>
      <c r="C42" s="610"/>
      <c r="D42" s="6">
        <v>64</v>
      </c>
      <c r="E42" s="8">
        <v>0.99664992</v>
      </c>
      <c r="F42" s="6">
        <v>2</v>
      </c>
      <c r="G42" s="8">
        <v>0.99980295</v>
      </c>
      <c r="H42" s="6">
        <v>7</v>
      </c>
      <c r="I42" s="8">
        <v>0.99859941</v>
      </c>
      <c r="J42" s="6">
        <v>73</v>
      </c>
      <c r="K42" s="8">
        <v>0.99778372</v>
      </c>
    </row>
    <row r="43" spans="2:11" ht="12.75">
      <c r="B43" s="609">
        <v>21</v>
      </c>
      <c r="C43" s="610"/>
      <c r="D43" s="6">
        <v>12</v>
      </c>
      <c r="E43" s="8">
        <v>0.99790621</v>
      </c>
      <c r="F43" s="6">
        <v>1</v>
      </c>
      <c r="G43" s="8">
        <v>1</v>
      </c>
      <c r="H43" s="6">
        <v>1</v>
      </c>
      <c r="I43" s="8">
        <v>1</v>
      </c>
      <c r="J43" s="6">
        <v>14</v>
      </c>
      <c r="K43" s="8">
        <v>0.99869633</v>
      </c>
    </row>
    <row r="44" spans="2:11" ht="12.75">
      <c r="B44" s="609">
        <v>22</v>
      </c>
      <c r="C44" s="610"/>
      <c r="D44" s="6">
        <v>11</v>
      </c>
      <c r="E44" s="8">
        <v>0.99905777</v>
      </c>
      <c r="F44" s="6"/>
      <c r="G44" s="8">
        <v>1</v>
      </c>
      <c r="H44" s="6"/>
      <c r="I44" s="8">
        <v>1</v>
      </c>
      <c r="J44" s="6">
        <v>11</v>
      </c>
      <c r="K44" s="8">
        <v>0.99941331</v>
      </c>
    </row>
    <row r="45" spans="2:11" ht="12.75">
      <c r="B45" s="609">
        <v>23</v>
      </c>
      <c r="C45" s="610"/>
      <c r="D45" s="6">
        <v>5</v>
      </c>
      <c r="E45" s="8">
        <v>0.99958122</v>
      </c>
      <c r="F45" s="6"/>
      <c r="G45" s="8">
        <v>1</v>
      </c>
      <c r="H45" s="6"/>
      <c r="I45" s="8">
        <v>1</v>
      </c>
      <c r="J45" s="6">
        <v>5</v>
      </c>
      <c r="K45" s="8">
        <v>0.99973929</v>
      </c>
    </row>
    <row r="46" spans="2:11" ht="12.75">
      <c r="B46" s="609" t="s">
        <v>309</v>
      </c>
      <c r="C46" s="610"/>
      <c r="D46" s="6">
        <v>4</v>
      </c>
      <c r="E46" s="8">
        <v>1</v>
      </c>
      <c r="F46" s="6"/>
      <c r="G46" s="8">
        <v>1</v>
      </c>
      <c r="H46" s="6"/>
      <c r="I46" s="8">
        <v>1</v>
      </c>
      <c r="J46" s="6">
        <v>4</v>
      </c>
      <c r="K46" s="8">
        <v>1</v>
      </c>
    </row>
    <row r="47" spans="2:11" ht="13.5" thickBot="1">
      <c r="B47" s="611" t="s">
        <v>310</v>
      </c>
      <c r="C47" s="612"/>
      <c r="D47" s="119">
        <v>9552</v>
      </c>
      <c r="E47" s="124"/>
      <c r="F47" s="119">
        <v>5075</v>
      </c>
      <c r="G47" s="124"/>
      <c r="H47" s="119">
        <v>714</v>
      </c>
      <c r="I47" s="124"/>
      <c r="J47" s="119">
        <v>15341</v>
      </c>
      <c r="K47" s="124"/>
    </row>
  </sheetData>
  <mergeCells count="36">
    <mergeCell ref="B2:K3"/>
    <mergeCell ref="B4:B5"/>
    <mergeCell ref="C4:E4"/>
    <mergeCell ref="F4:H4"/>
    <mergeCell ref="I4:K4"/>
    <mergeCell ref="J21:K21"/>
    <mergeCell ref="B21:C22"/>
    <mergeCell ref="B23:C23"/>
    <mergeCell ref="D21:E21"/>
    <mergeCell ref="F21:G21"/>
    <mergeCell ref="H21:I21"/>
    <mergeCell ref="B24:C24"/>
    <mergeCell ref="B25:C25"/>
    <mergeCell ref="B26:C26"/>
    <mergeCell ref="B27:C27"/>
    <mergeCell ref="B34:C34"/>
    <mergeCell ref="B35:C35"/>
    <mergeCell ref="B28:C28"/>
    <mergeCell ref="B29:C29"/>
    <mergeCell ref="B30:C30"/>
    <mergeCell ref="B31:C31"/>
    <mergeCell ref="B47:C47"/>
    <mergeCell ref="B40:C40"/>
    <mergeCell ref="B41:C41"/>
    <mergeCell ref="B42:C42"/>
    <mergeCell ref="B43:C43"/>
    <mergeCell ref="B20:K20"/>
    <mergeCell ref="B44:C44"/>
    <mergeCell ref="B45:C45"/>
    <mergeCell ref="B46:C46"/>
    <mergeCell ref="B36:C36"/>
    <mergeCell ref="B37:C37"/>
    <mergeCell ref="B38:C38"/>
    <mergeCell ref="B39:C39"/>
    <mergeCell ref="B32:C32"/>
    <mergeCell ref="B33:C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94"/>
  <sheetViews>
    <sheetView tabSelected="1" workbookViewId="0" topLeftCell="A16">
      <selection activeCell="M193" sqref="M193"/>
    </sheetView>
  </sheetViews>
  <sheetFormatPr defaultColWidth="9.140625" defaultRowHeight="12.75"/>
  <cols>
    <col min="1" max="1" width="9.140625" style="482" customWidth="1"/>
    <col min="2" max="2" width="34.00390625" style="482" bestFit="1" customWidth="1"/>
    <col min="3" max="3" width="9.140625" style="482" customWidth="1"/>
    <col min="4" max="4" width="7.140625" style="482" bestFit="1" customWidth="1"/>
    <col min="5" max="5" width="14.7109375" style="482" bestFit="1" customWidth="1"/>
    <col min="6" max="6" width="14.00390625" style="482" bestFit="1" customWidth="1"/>
    <col min="7" max="7" width="9.8515625" style="482" bestFit="1" customWidth="1"/>
    <col min="8" max="8" width="14.7109375" style="482" bestFit="1" customWidth="1"/>
    <col min="9" max="9" width="14.00390625" style="482" bestFit="1" customWidth="1"/>
    <col min="10" max="10" width="10.421875" style="482" bestFit="1" customWidth="1"/>
    <col min="11" max="16384" width="9.140625" style="482" customWidth="1"/>
  </cols>
  <sheetData>
    <row r="1" spans="2:10" ht="12.75">
      <c r="B1" s="669" t="s">
        <v>312</v>
      </c>
      <c r="C1" s="669"/>
      <c r="D1" s="669"/>
      <c r="E1" s="669"/>
      <c r="F1" s="669"/>
      <c r="G1" s="669"/>
      <c r="H1" s="669"/>
      <c r="I1" s="669"/>
      <c r="J1" s="669"/>
    </row>
    <row r="2" spans="2:10" ht="12.75">
      <c r="B2" s="669"/>
      <c r="C2" s="669"/>
      <c r="D2" s="669"/>
      <c r="E2" s="669"/>
      <c r="F2" s="669"/>
      <c r="G2" s="669"/>
      <c r="H2" s="669"/>
      <c r="I2" s="669"/>
      <c r="J2" s="669"/>
    </row>
    <row r="3" spans="2:10" ht="12.75">
      <c r="B3" s="638" t="s">
        <v>0</v>
      </c>
      <c r="C3" s="638"/>
      <c r="D3" s="638"/>
      <c r="E3" s="638"/>
      <c r="F3" s="638"/>
      <c r="G3" s="638"/>
      <c r="H3" s="638"/>
      <c r="I3" s="638"/>
      <c r="J3" s="638"/>
    </row>
    <row r="4" spans="2:10" ht="12.75">
      <c r="B4" s="674"/>
      <c r="C4" s="674"/>
      <c r="D4" s="674"/>
      <c r="E4" s="674"/>
      <c r="F4" s="674"/>
      <c r="G4" s="674"/>
      <c r="H4" s="674"/>
      <c r="I4" s="674"/>
      <c r="J4" s="674"/>
    </row>
    <row r="5" spans="2:10" ht="12.75">
      <c r="B5" s="670" t="s">
        <v>318</v>
      </c>
      <c r="C5" s="671"/>
      <c r="D5" s="650" t="s">
        <v>330</v>
      </c>
      <c r="E5" s="652" t="s">
        <v>191</v>
      </c>
      <c r="F5" s="650"/>
      <c r="G5" s="651"/>
      <c r="H5" s="649" t="s">
        <v>192</v>
      </c>
      <c r="I5" s="650"/>
      <c r="J5" s="650"/>
    </row>
    <row r="6" spans="2:10" ht="12.75">
      <c r="B6" s="672"/>
      <c r="C6" s="673"/>
      <c r="D6" s="650"/>
      <c r="E6" s="125" t="s">
        <v>3</v>
      </c>
      <c r="F6" s="126" t="s">
        <v>4</v>
      </c>
      <c r="G6" s="127" t="s">
        <v>5</v>
      </c>
      <c r="H6" s="125" t="s">
        <v>3</v>
      </c>
      <c r="I6" s="126" t="s">
        <v>4</v>
      </c>
      <c r="J6" s="126" t="s">
        <v>5</v>
      </c>
    </row>
    <row r="7" spans="2:10" ht="12.75">
      <c r="B7" s="665" t="s">
        <v>7</v>
      </c>
      <c r="C7" s="666"/>
      <c r="D7" s="128"/>
      <c r="E7" s="129"/>
      <c r="F7" s="130"/>
      <c r="G7" s="131"/>
      <c r="H7" s="129"/>
      <c r="I7" s="130"/>
      <c r="J7" s="130"/>
    </row>
    <row r="8" spans="2:10" ht="12.75">
      <c r="B8" s="657" t="s">
        <v>7</v>
      </c>
      <c r="C8" s="658"/>
      <c r="D8" s="132" t="s">
        <v>193</v>
      </c>
      <c r="E8" s="133">
        <v>2501</v>
      </c>
      <c r="F8" s="134">
        <v>756</v>
      </c>
      <c r="G8" s="135">
        <v>3257</v>
      </c>
      <c r="H8" s="136">
        <v>166.73334</v>
      </c>
      <c r="I8" s="137">
        <v>50.400002</v>
      </c>
      <c r="J8" s="137">
        <v>217.13333</v>
      </c>
    </row>
    <row r="9" spans="2:10" ht="13.5" thickBot="1">
      <c r="B9" s="659" t="s">
        <v>8</v>
      </c>
      <c r="C9" s="660"/>
      <c r="D9" s="138" t="s">
        <v>194</v>
      </c>
      <c r="E9" s="139">
        <v>366</v>
      </c>
      <c r="F9" s="140">
        <v>9</v>
      </c>
      <c r="G9" s="141">
        <v>375</v>
      </c>
      <c r="H9" s="142">
        <v>24.4</v>
      </c>
      <c r="I9" s="143">
        <v>0.60000002</v>
      </c>
      <c r="J9" s="143">
        <v>25</v>
      </c>
    </row>
    <row r="10" spans="2:10" ht="13.5" thickTop="1">
      <c r="B10" s="667" t="s">
        <v>319</v>
      </c>
      <c r="C10" s="668"/>
      <c r="D10" s="144"/>
      <c r="E10" s="145">
        <v>2867</v>
      </c>
      <c r="F10" s="146">
        <v>765</v>
      </c>
      <c r="G10" s="147">
        <v>3632</v>
      </c>
      <c r="H10" s="148">
        <v>191.13334</v>
      </c>
      <c r="I10" s="149">
        <v>51.000002020000004</v>
      </c>
      <c r="J10" s="149">
        <v>242.13333</v>
      </c>
    </row>
    <row r="11" spans="2:10" ht="12.75">
      <c r="B11" s="665" t="s">
        <v>9</v>
      </c>
      <c r="C11" s="666"/>
      <c r="D11" s="128"/>
      <c r="E11" s="150"/>
      <c r="F11" s="151"/>
      <c r="G11" s="152"/>
      <c r="H11" s="153"/>
      <c r="I11" s="154"/>
      <c r="J11" s="154"/>
    </row>
    <row r="12" spans="2:10" ht="12.75">
      <c r="B12" s="679" t="s">
        <v>10</v>
      </c>
      <c r="C12" s="680"/>
      <c r="D12" s="132" t="s">
        <v>193</v>
      </c>
      <c r="E12" s="133"/>
      <c r="F12" s="134">
        <v>44</v>
      </c>
      <c r="G12" s="135">
        <v>44</v>
      </c>
      <c r="H12" s="136"/>
      <c r="I12" s="137">
        <v>2.9333334</v>
      </c>
      <c r="J12" s="137">
        <v>2.9333334</v>
      </c>
    </row>
    <row r="13" spans="2:10" ht="12.75">
      <c r="B13" s="675"/>
      <c r="C13" s="676"/>
      <c r="D13" s="132" t="s">
        <v>195</v>
      </c>
      <c r="E13" s="133"/>
      <c r="F13" s="134">
        <v>63</v>
      </c>
      <c r="G13" s="135">
        <v>63</v>
      </c>
      <c r="H13" s="136"/>
      <c r="I13" s="137">
        <v>4.1999998</v>
      </c>
      <c r="J13" s="137">
        <v>4.1999998</v>
      </c>
    </row>
    <row r="14" spans="2:10" ht="12.75">
      <c r="B14" s="675"/>
      <c r="C14" s="676"/>
      <c r="D14" s="132" t="s">
        <v>196</v>
      </c>
      <c r="E14" s="133"/>
      <c r="F14" s="134">
        <v>160</v>
      </c>
      <c r="G14" s="135">
        <v>160</v>
      </c>
      <c r="H14" s="136"/>
      <c r="I14" s="137">
        <v>10.666667</v>
      </c>
      <c r="J14" s="137">
        <v>10.666667</v>
      </c>
    </row>
    <row r="15" spans="2:10" ht="12.75">
      <c r="B15" s="675"/>
      <c r="C15" s="676"/>
      <c r="D15" s="132" t="s">
        <v>197</v>
      </c>
      <c r="E15" s="133"/>
      <c r="F15" s="134">
        <v>139</v>
      </c>
      <c r="G15" s="135">
        <v>139</v>
      </c>
      <c r="H15" s="136"/>
      <c r="I15" s="137">
        <v>9.2666664</v>
      </c>
      <c r="J15" s="137">
        <v>9.2666664</v>
      </c>
    </row>
    <row r="16" spans="2:10" ht="13.5" thickBot="1">
      <c r="B16" s="677"/>
      <c r="C16" s="678"/>
      <c r="D16" s="138" t="s">
        <v>198</v>
      </c>
      <c r="E16" s="139"/>
      <c r="F16" s="140">
        <v>129</v>
      </c>
      <c r="G16" s="141">
        <v>129</v>
      </c>
      <c r="H16" s="142"/>
      <c r="I16" s="143">
        <v>8.6000004</v>
      </c>
      <c r="J16" s="143">
        <v>8.6000004</v>
      </c>
    </row>
    <row r="17" spans="2:10" ht="13.5" thickTop="1">
      <c r="B17" s="667" t="s">
        <v>320</v>
      </c>
      <c r="C17" s="668"/>
      <c r="D17" s="144"/>
      <c r="E17" s="145"/>
      <c r="F17" s="146">
        <v>535</v>
      </c>
      <c r="G17" s="147">
        <v>535</v>
      </c>
      <c r="H17" s="145"/>
      <c r="I17" s="155">
        <v>35.666667</v>
      </c>
      <c r="J17" s="155">
        <v>35.666667</v>
      </c>
    </row>
    <row r="18" spans="2:10" ht="12.75">
      <c r="B18" s="665" t="s">
        <v>11</v>
      </c>
      <c r="C18" s="666"/>
      <c r="D18" s="156"/>
      <c r="E18" s="157"/>
      <c r="F18" s="158"/>
      <c r="G18" s="159"/>
      <c r="H18" s="160"/>
      <c r="I18" s="161"/>
      <c r="J18" s="161"/>
    </row>
    <row r="19" spans="2:10" ht="13.5" thickBot="1">
      <c r="B19" s="659" t="s">
        <v>11</v>
      </c>
      <c r="C19" s="660"/>
      <c r="D19" s="138" t="s">
        <v>196</v>
      </c>
      <c r="E19" s="139"/>
      <c r="F19" s="140">
        <v>978</v>
      </c>
      <c r="G19" s="141">
        <v>978</v>
      </c>
      <c r="H19" s="142"/>
      <c r="I19" s="143">
        <v>65.199997</v>
      </c>
      <c r="J19" s="143">
        <v>65.199997</v>
      </c>
    </row>
    <row r="20" spans="2:10" ht="13.5" thickTop="1">
      <c r="B20" s="667" t="s">
        <v>321</v>
      </c>
      <c r="C20" s="668"/>
      <c r="D20" s="144"/>
      <c r="E20" s="145"/>
      <c r="F20" s="146">
        <v>978</v>
      </c>
      <c r="G20" s="147">
        <v>978</v>
      </c>
      <c r="H20" s="148"/>
      <c r="I20" s="149">
        <v>65.199997</v>
      </c>
      <c r="J20" s="149">
        <v>65.199997</v>
      </c>
    </row>
    <row r="21" spans="2:10" ht="12.75">
      <c r="B21" s="665" t="s">
        <v>12</v>
      </c>
      <c r="C21" s="666"/>
      <c r="D21" s="156"/>
      <c r="E21" s="157"/>
      <c r="F21" s="158"/>
      <c r="G21" s="159"/>
      <c r="H21" s="160"/>
      <c r="I21" s="161"/>
      <c r="J21" s="161"/>
    </row>
    <row r="22" spans="2:10" ht="12.75">
      <c r="B22" s="657" t="s">
        <v>13</v>
      </c>
      <c r="C22" s="658"/>
      <c r="D22" s="132" t="s">
        <v>199</v>
      </c>
      <c r="E22" s="133">
        <v>931</v>
      </c>
      <c r="F22" s="134">
        <v>938</v>
      </c>
      <c r="G22" s="135">
        <v>1869</v>
      </c>
      <c r="H22" s="136">
        <v>62.066666</v>
      </c>
      <c r="I22" s="137">
        <v>62.533333</v>
      </c>
      <c r="J22" s="137">
        <v>124.6</v>
      </c>
    </row>
    <row r="23" spans="2:10" ht="13.5" thickBot="1">
      <c r="B23" s="659" t="s">
        <v>14</v>
      </c>
      <c r="C23" s="660"/>
      <c r="D23" s="138" t="s">
        <v>200</v>
      </c>
      <c r="E23" s="139">
        <v>2050</v>
      </c>
      <c r="F23" s="140">
        <v>147</v>
      </c>
      <c r="G23" s="141">
        <v>2197</v>
      </c>
      <c r="H23" s="142">
        <v>136.66667</v>
      </c>
      <c r="I23" s="143">
        <v>9.8000002</v>
      </c>
      <c r="J23" s="143">
        <v>146.46666</v>
      </c>
    </row>
    <row r="24" spans="2:10" ht="13.5" thickTop="1">
      <c r="B24" s="667" t="s">
        <v>322</v>
      </c>
      <c r="C24" s="668"/>
      <c r="D24" s="144"/>
      <c r="E24" s="145">
        <v>2981</v>
      </c>
      <c r="F24" s="146">
        <v>1085</v>
      </c>
      <c r="G24" s="147">
        <v>4066</v>
      </c>
      <c r="H24" s="148">
        <v>198.733336</v>
      </c>
      <c r="I24" s="149">
        <v>72.3333332</v>
      </c>
      <c r="J24" s="149">
        <v>271.06665999999996</v>
      </c>
    </row>
    <row r="25" spans="2:10" ht="12.75">
      <c r="B25" s="665" t="s">
        <v>16</v>
      </c>
      <c r="C25" s="666"/>
      <c r="D25" s="156"/>
      <c r="E25" s="157"/>
      <c r="F25" s="158"/>
      <c r="G25" s="159"/>
      <c r="H25" s="160"/>
      <c r="I25" s="161"/>
      <c r="J25" s="161"/>
    </row>
    <row r="26" spans="2:10" ht="12.75">
      <c r="B26" s="661" t="s">
        <v>17</v>
      </c>
      <c r="C26" s="662"/>
      <c r="D26" s="132" t="s">
        <v>196</v>
      </c>
      <c r="E26" s="133"/>
      <c r="F26" s="134">
        <v>110</v>
      </c>
      <c r="G26" s="135">
        <v>110</v>
      </c>
      <c r="H26" s="136"/>
      <c r="I26" s="137">
        <v>7.3333335</v>
      </c>
      <c r="J26" s="137">
        <v>7.3333335</v>
      </c>
    </row>
    <row r="27" spans="2:10" ht="12.75">
      <c r="B27" s="661"/>
      <c r="C27" s="662"/>
      <c r="D27" s="132" t="s">
        <v>197</v>
      </c>
      <c r="E27" s="133"/>
      <c r="F27" s="134">
        <v>33</v>
      </c>
      <c r="G27" s="135">
        <v>33</v>
      </c>
      <c r="H27" s="136"/>
      <c r="I27" s="137">
        <v>2.2</v>
      </c>
      <c r="J27" s="137">
        <v>2.2</v>
      </c>
    </row>
    <row r="28" spans="2:10" ht="13.5" thickBot="1">
      <c r="B28" s="663"/>
      <c r="C28" s="664"/>
      <c r="D28" s="138" t="s">
        <v>198</v>
      </c>
      <c r="E28" s="139"/>
      <c r="F28" s="140">
        <v>27</v>
      </c>
      <c r="G28" s="141">
        <v>27</v>
      </c>
      <c r="H28" s="142"/>
      <c r="I28" s="143">
        <v>1.8</v>
      </c>
      <c r="J28" s="143">
        <v>1.8</v>
      </c>
    </row>
    <row r="29" spans="2:10" ht="13.5" thickTop="1">
      <c r="B29" s="667" t="s">
        <v>323</v>
      </c>
      <c r="C29" s="668"/>
      <c r="D29" s="144"/>
      <c r="E29" s="145"/>
      <c r="F29" s="146">
        <v>170</v>
      </c>
      <c r="G29" s="147">
        <v>170</v>
      </c>
      <c r="H29" s="148"/>
      <c r="I29" s="149">
        <v>11.333333500000002</v>
      </c>
      <c r="J29" s="149">
        <v>11.333333500000002</v>
      </c>
    </row>
    <row r="30" spans="2:10" ht="12.75">
      <c r="B30" s="665" t="s">
        <v>18</v>
      </c>
      <c r="C30" s="666"/>
      <c r="D30" s="156"/>
      <c r="E30" s="157"/>
      <c r="F30" s="158"/>
      <c r="G30" s="159"/>
      <c r="H30" s="160"/>
      <c r="I30" s="161"/>
      <c r="J30" s="161"/>
    </row>
    <row r="31" spans="2:10" ht="13.5" thickBot="1">
      <c r="B31" s="659" t="s">
        <v>18</v>
      </c>
      <c r="C31" s="660"/>
      <c r="D31" s="138" t="s">
        <v>195</v>
      </c>
      <c r="E31" s="139">
        <v>1626</v>
      </c>
      <c r="F31" s="140">
        <v>1144</v>
      </c>
      <c r="G31" s="141">
        <v>2770</v>
      </c>
      <c r="H31" s="142">
        <v>108.4</v>
      </c>
      <c r="I31" s="143">
        <v>76.26667</v>
      </c>
      <c r="J31" s="143">
        <v>184.66667</v>
      </c>
    </row>
    <row r="32" spans="2:10" ht="13.5" thickTop="1">
      <c r="B32" s="667" t="s">
        <v>324</v>
      </c>
      <c r="C32" s="668"/>
      <c r="D32" s="144"/>
      <c r="E32" s="145">
        <v>1626</v>
      </c>
      <c r="F32" s="146">
        <v>1144</v>
      </c>
      <c r="G32" s="147">
        <v>2770</v>
      </c>
      <c r="H32" s="148">
        <v>108.4</v>
      </c>
      <c r="I32" s="149">
        <v>76.26667</v>
      </c>
      <c r="J32" s="149">
        <v>184.66667</v>
      </c>
    </row>
    <row r="33" spans="2:10" ht="12.75">
      <c r="B33" s="665" t="s">
        <v>19</v>
      </c>
      <c r="C33" s="666"/>
      <c r="D33" s="156"/>
      <c r="E33" s="157"/>
      <c r="F33" s="158"/>
      <c r="G33" s="159"/>
      <c r="H33" s="160"/>
      <c r="I33" s="161"/>
      <c r="J33" s="161"/>
    </row>
    <row r="34" spans="2:10" ht="12.75">
      <c r="B34" s="657" t="s">
        <v>19</v>
      </c>
      <c r="C34" s="658"/>
      <c r="D34" s="132" t="s">
        <v>201</v>
      </c>
      <c r="E34" s="133"/>
      <c r="F34" s="134">
        <v>460</v>
      </c>
      <c r="G34" s="135">
        <v>460</v>
      </c>
      <c r="H34" s="136"/>
      <c r="I34" s="137">
        <v>30.666666</v>
      </c>
      <c r="J34" s="137">
        <v>30.666666</v>
      </c>
    </row>
    <row r="35" spans="2:10" ht="13.5" thickBot="1">
      <c r="B35" s="659" t="s">
        <v>20</v>
      </c>
      <c r="C35" s="660"/>
      <c r="D35" s="138" t="s">
        <v>202</v>
      </c>
      <c r="E35" s="139"/>
      <c r="F35" s="140">
        <v>132</v>
      </c>
      <c r="G35" s="141">
        <v>132</v>
      </c>
      <c r="H35" s="142"/>
      <c r="I35" s="143">
        <v>8.8000002</v>
      </c>
      <c r="J35" s="143">
        <v>8.8000002</v>
      </c>
    </row>
    <row r="36" spans="2:10" ht="13.5" thickTop="1">
      <c r="B36" s="667" t="s">
        <v>325</v>
      </c>
      <c r="C36" s="668"/>
      <c r="D36" s="144"/>
      <c r="E36" s="145"/>
      <c r="F36" s="146">
        <v>592</v>
      </c>
      <c r="G36" s="147">
        <v>592</v>
      </c>
      <c r="H36" s="148"/>
      <c r="I36" s="149">
        <v>39.4666662</v>
      </c>
      <c r="J36" s="149">
        <v>39.4666662</v>
      </c>
    </row>
    <row r="37" spans="2:10" ht="12.75">
      <c r="B37" s="665" t="s">
        <v>21</v>
      </c>
      <c r="C37" s="666"/>
      <c r="D37" s="156"/>
      <c r="E37" s="157"/>
      <c r="F37" s="158"/>
      <c r="G37" s="159"/>
      <c r="H37" s="160"/>
      <c r="I37" s="161"/>
      <c r="J37" s="161"/>
    </row>
    <row r="38" spans="2:10" ht="13.5" thickBot="1">
      <c r="B38" s="659" t="s">
        <v>21</v>
      </c>
      <c r="C38" s="660"/>
      <c r="D38" s="138" t="s">
        <v>198</v>
      </c>
      <c r="E38" s="139">
        <v>1833</v>
      </c>
      <c r="F38" s="140">
        <v>1353</v>
      </c>
      <c r="G38" s="141">
        <v>3186</v>
      </c>
      <c r="H38" s="142">
        <v>122.2</v>
      </c>
      <c r="I38" s="143">
        <v>90.199997</v>
      </c>
      <c r="J38" s="143">
        <v>212.39999</v>
      </c>
    </row>
    <row r="39" spans="2:10" ht="13.5" thickTop="1">
      <c r="B39" s="667" t="s">
        <v>326</v>
      </c>
      <c r="C39" s="668"/>
      <c r="D39" s="144"/>
      <c r="E39" s="145">
        <v>1833</v>
      </c>
      <c r="F39" s="146">
        <v>1353</v>
      </c>
      <c r="G39" s="147">
        <v>3186</v>
      </c>
      <c r="H39" s="148">
        <v>122.2</v>
      </c>
      <c r="I39" s="149">
        <v>90.199997</v>
      </c>
      <c r="J39" s="149">
        <v>212.39999</v>
      </c>
    </row>
    <row r="40" spans="2:10" ht="12.75">
      <c r="B40" s="665" t="s">
        <v>22</v>
      </c>
      <c r="C40" s="666"/>
      <c r="D40" s="156"/>
      <c r="E40" s="157"/>
      <c r="F40" s="158"/>
      <c r="G40" s="159"/>
      <c r="H40" s="160"/>
      <c r="I40" s="161"/>
      <c r="J40" s="161"/>
    </row>
    <row r="41" spans="2:10" ht="12.75">
      <c r="B41" s="657" t="s">
        <v>23</v>
      </c>
      <c r="C41" s="658"/>
      <c r="D41" s="132" t="s">
        <v>203</v>
      </c>
      <c r="E41" s="133">
        <v>543</v>
      </c>
      <c r="F41" s="134">
        <v>232</v>
      </c>
      <c r="G41" s="135">
        <v>775</v>
      </c>
      <c r="H41" s="136">
        <v>36.200001</v>
      </c>
      <c r="I41" s="137">
        <v>15.466666</v>
      </c>
      <c r="J41" s="137">
        <v>51.666668</v>
      </c>
    </row>
    <row r="42" spans="2:10" ht="13.5" thickBot="1">
      <c r="B42" s="659" t="s">
        <v>22</v>
      </c>
      <c r="C42" s="660"/>
      <c r="D42" s="138" t="s">
        <v>197</v>
      </c>
      <c r="E42" s="139">
        <v>1825</v>
      </c>
      <c r="F42" s="140">
        <v>739</v>
      </c>
      <c r="G42" s="141">
        <v>2564</v>
      </c>
      <c r="H42" s="142">
        <v>121.66666</v>
      </c>
      <c r="I42" s="143">
        <v>49.266666</v>
      </c>
      <c r="J42" s="143">
        <v>170.93333</v>
      </c>
    </row>
    <row r="43" spans="2:10" ht="13.5" thickTop="1">
      <c r="B43" s="667" t="s">
        <v>327</v>
      </c>
      <c r="C43" s="668"/>
      <c r="D43" s="144"/>
      <c r="E43" s="145">
        <v>2368</v>
      </c>
      <c r="F43" s="146">
        <v>971</v>
      </c>
      <c r="G43" s="147">
        <v>3339</v>
      </c>
      <c r="H43" s="148">
        <v>157.866661</v>
      </c>
      <c r="I43" s="149">
        <v>64.733332</v>
      </c>
      <c r="J43" s="149">
        <v>222.59999800000003</v>
      </c>
    </row>
    <row r="44" spans="2:10" ht="12.75">
      <c r="B44" s="665" t="s">
        <v>24</v>
      </c>
      <c r="C44" s="666"/>
      <c r="D44" s="156"/>
      <c r="E44" s="157"/>
      <c r="F44" s="158"/>
      <c r="G44" s="159"/>
      <c r="H44" s="160"/>
      <c r="I44" s="161"/>
      <c r="J44" s="161"/>
    </row>
    <row r="45" spans="2:10" ht="13.5" thickBot="1">
      <c r="B45" s="659" t="s">
        <v>24</v>
      </c>
      <c r="C45" s="660"/>
      <c r="D45" s="138" t="s">
        <v>204</v>
      </c>
      <c r="E45" s="139">
        <v>1726</v>
      </c>
      <c r="F45" s="140">
        <v>477</v>
      </c>
      <c r="G45" s="141">
        <v>2203</v>
      </c>
      <c r="H45" s="142">
        <v>115.06667</v>
      </c>
      <c r="I45" s="143">
        <v>31.799999</v>
      </c>
      <c r="J45" s="143">
        <v>146.86667</v>
      </c>
    </row>
    <row r="46" spans="2:10" ht="13.5" thickTop="1">
      <c r="B46" s="667" t="s">
        <v>328</v>
      </c>
      <c r="C46" s="668"/>
      <c r="D46" s="144"/>
      <c r="E46" s="145">
        <v>1726</v>
      </c>
      <c r="F46" s="146">
        <v>477</v>
      </c>
      <c r="G46" s="147">
        <v>2203</v>
      </c>
      <c r="H46" s="148">
        <v>115.06667</v>
      </c>
      <c r="I46" s="149">
        <v>31.799999</v>
      </c>
      <c r="J46" s="149">
        <v>146.86667</v>
      </c>
    </row>
    <row r="47" spans="2:10" ht="12.75">
      <c r="B47" s="665" t="s">
        <v>25</v>
      </c>
      <c r="C47" s="666"/>
      <c r="D47" s="156"/>
      <c r="E47" s="157"/>
      <c r="F47" s="158"/>
      <c r="G47" s="159"/>
      <c r="H47" s="160"/>
      <c r="I47" s="161"/>
      <c r="J47" s="161"/>
    </row>
    <row r="48" spans="2:10" ht="13.5" thickBot="1">
      <c r="B48" s="659" t="s">
        <v>26</v>
      </c>
      <c r="C48" s="660"/>
      <c r="D48" s="138" t="s">
        <v>205</v>
      </c>
      <c r="E48" s="139">
        <v>18</v>
      </c>
      <c r="F48" s="140"/>
      <c r="G48" s="141">
        <v>18</v>
      </c>
      <c r="H48" s="142">
        <v>1.2</v>
      </c>
      <c r="I48" s="143"/>
      <c r="J48" s="143">
        <v>1.2</v>
      </c>
    </row>
    <row r="49" spans="2:10" ht="13.5" thickTop="1">
      <c r="B49" s="667" t="s">
        <v>329</v>
      </c>
      <c r="C49" s="668"/>
      <c r="D49" s="144"/>
      <c r="E49" s="145">
        <v>18</v>
      </c>
      <c r="F49" s="146"/>
      <c r="G49" s="147">
        <v>18</v>
      </c>
      <c r="H49" s="148">
        <v>1.2</v>
      </c>
      <c r="I49" s="149"/>
      <c r="J49" s="149">
        <v>1.2</v>
      </c>
    </row>
    <row r="50" spans="2:10" ht="12.75">
      <c r="B50" s="681" t="s">
        <v>27</v>
      </c>
      <c r="C50" s="682"/>
      <c r="D50" s="162"/>
      <c r="E50" s="163">
        <v>13419</v>
      </c>
      <c r="F50" s="164">
        <v>8070</v>
      </c>
      <c r="G50" s="165">
        <v>21489</v>
      </c>
      <c r="H50" s="166">
        <v>894.6000070000001</v>
      </c>
      <c r="I50" s="167">
        <v>537.9999969200001</v>
      </c>
      <c r="J50" s="168">
        <v>1432.5999817</v>
      </c>
    </row>
    <row r="51" spans="2:10" ht="12.75">
      <c r="B51" s="498"/>
      <c r="D51" s="499"/>
      <c r="J51" s="446"/>
    </row>
    <row r="53" spans="2:10" ht="15.75">
      <c r="B53" s="683" t="s">
        <v>28</v>
      </c>
      <c r="C53" s="683"/>
      <c r="D53" s="683"/>
      <c r="E53" s="683"/>
      <c r="F53" s="683"/>
      <c r="G53" s="683"/>
      <c r="H53" s="683"/>
      <c r="I53" s="683"/>
      <c r="J53" s="683"/>
    </row>
    <row r="54" spans="2:10" ht="12.75">
      <c r="B54" s="650" t="s">
        <v>318</v>
      </c>
      <c r="C54" s="650"/>
      <c r="D54" s="650" t="s">
        <v>330</v>
      </c>
      <c r="E54" s="652" t="s">
        <v>191</v>
      </c>
      <c r="F54" s="650"/>
      <c r="G54" s="650"/>
      <c r="H54" s="650" t="s">
        <v>192</v>
      </c>
      <c r="I54" s="650"/>
      <c r="J54" s="650"/>
    </row>
    <row r="55" spans="2:10" ht="12.75">
      <c r="B55" s="650"/>
      <c r="C55" s="650"/>
      <c r="D55" s="650"/>
      <c r="E55" s="2" t="s">
        <v>3</v>
      </c>
      <c r="F55" s="2" t="s">
        <v>4</v>
      </c>
      <c r="G55" s="71" t="s">
        <v>5</v>
      </c>
      <c r="H55" s="169" t="s">
        <v>3</v>
      </c>
      <c r="I55" s="2" t="s">
        <v>4</v>
      </c>
      <c r="J55" s="4" t="s">
        <v>5</v>
      </c>
    </row>
    <row r="56" spans="2:10" ht="12.75">
      <c r="B56" s="686" t="s">
        <v>29</v>
      </c>
      <c r="C56" s="686"/>
      <c r="D56" s="170"/>
      <c r="E56" s="171"/>
      <c r="F56" s="171"/>
      <c r="G56" s="172"/>
      <c r="H56" s="173"/>
      <c r="I56" s="171"/>
      <c r="J56" s="174"/>
    </row>
    <row r="57" spans="2:10" ht="13.5" thickBot="1">
      <c r="B57" s="684" t="s">
        <v>29</v>
      </c>
      <c r="C57" s="685"/>
      <c r="D57" s="175" t="s">
        <v>206</v>
      </c>
      <c r="E57" s="176">
        <v>987</v>
      </c>
      <c r="F57" s="176"/>
      <c r="G57" s="177">
        <v>987</v>
      </c>
      <c r="H57" s="178">
        <v>65.800003</v>
      </c>
      <c r="I57" s="179"/>
      <c r="J57" s="180">
        <v>65.800003</v>
      </c>
    </row>
    <row r="58" spans="2:10" ht="13.5" thickTop="1">
      <c r="B58" s="687" t="s">
        <v>353</v>
      </c>
      <c r="C58" s="687"/>
      <c r="D58" s="181"/>
      <c r="E58" s="182">
        <v>987</v>
      </c>
      <c r="F58" s="182"/>
      <c r="G58" s="183">
        <v>987</v>
      </c>
      <c r="H58" s="184">
        <v>65.800003</v>
      </c>
      <c r="I58" s="185"/>
      <c r="J58" s="186">
        <v>65.800003</v>
      </c>
    </row>
    <row r="59" spans="2:10" ht="12.75">
      <c r="B59" s="688" t="s">
        <v>30</v>
      </c>
      <c r="C59" s="688"/>
      <c r="D59" s="187"/>
      <c r="E59" s="188"/>
      <c r="F59" s="188"/>
      <c r="G59" s="189"/>
      <c r="H59" s="190"/>
      <c r="I59" s="191"/>
      <c r="J59" s="192"/>
    </row>
    <row r="60" spans="2:10" ht="13.5" thickBot="1">
      <c r="B60" s="689" t="s">
        <v>30</v>
      </c>
      <c r="C60" s="690"/>
      <c r="D60" s="193" t="s">
        <v>207</v>
      </c>
      <c r="E60" s="194">
        <v>2853</v>
      </c>
      <c r="F60" s="194">
        <v>60</v>
      </c>
      <c r="G60" s="195">
        <v>2913</v>
      </c>
      <c r="H60" s="196">
        <v>190.2</v>
      </c>
      <c r="I60" s="197">
        <v>4</v>
      </c>
      <c r="J60" s="198">
        <v>194.2</v>
      </c>
    </row>
    <row r="61" spans="2:10" ht="13.5" thickTop="1">
      <c r="B61" s="687" t="s">
        <v>354</v>
      </c>
      <c r="C61" s="687"/>
      <c r="D61" s="199"/>
      <c r="E61" s="182">
        <v>2853</v>
      </c>
      <c r="F61" s="182">
        <v>60</v>
      </c>
      <c r="G61" s="183">
        <v>2913</v>
      </c>
      <c r="H61" s="184">
        <v>190.2</v>
      </c>
      <c r="I61" s="185">
        <v>4</v>
      </c>
      <c r="J61" s="186">
        <v>194.2</v>
      </c>
    </row>
    <row r="62" spans="2:10" ht="12.75">
      <c r="B62" s="688" t="s">
        <v>31</v>
      </c>
      <c r="C62" s="688"/>
      <c r="D62" s="187"/>
      <c r="E62" s="188"/>
      <c r="F62" s="188"/>
      <c r="G62" s="189"/>
      <c r="H62" s="190"/>
      <c r="I62" s="191"/>
      <c r="J62" s="192"/>
    </row>
    <row r="63" spans="2:10" ht="12.75">
      <c r="B63" s="691" t="s">
        <v>31</v>
      </c>
      <c r="C63" s="692"/>
      <c r="D63" s="200" t="s">
        <v>208</v>
      </c>
      <c r="E63" s="201">
        <v>6419</v>
      </c>
      <c r="F63" s="201">
        <v>332</v>
      </c>
      <c r="G63" s="202">
        <v>6751</v>
      </c>
      <c r="H63" s="203">
        <v>427.93332</v>
      </c>
      <c r="I63" s="204">
        <v>22.133333</v>
      </c>
      <c r="J63" s="205">
        <v>450.06668</v>
      </c>
    </row>
    <row r="64" spans="2:10" ht="12.75">
      <c r="B64" s="691" t="s">
        <v>32</v>
      </c>
      <c r="C64" s="692"/>
      <c r="D64" s="200" t="s">
        <v>209</v>
      </c>
      <c r="E64" s="201">
        <v>432</v>
      </c>
      <c r="F64" s="201"/>
      <c r="G64" s="202">
        <v>432</v>
      </c>
      <c r="H64" s="203">
        <v>28.799999</v>
      </c>
      <c r="I64" s="204"/>
      <c r="J64" s="205">
        <v>28.799999</v>
      </c>
    </row>
    <row r="65" spans="2:10" ht="13.5" thickBot="1">
      <c r="B65" s="687" t="s">
        <v>355</v>
      </c>
      <c r="C65" s="687"/>
      <c r="D65" s="199"/>
      <c r="E65" s="182">
        <f aca="true" t="shared" si="0" ref="E65:J65">SUM(E63:E64)</f>
        <v>6851</v>
      </c>
      <c r="F65" s="182">
        <f t="shared" si="0"/>
        <v>332</v>
      </c>
      <c r="G65" s="183">
        <f t="shared" si="0"/>
        <v>7183</v>
      </c>
      <c r="H65" s="184">
        <f t="shared" si="0"/>
        <v>456.733319</v>
      </c>
      <c r="I65" s="185">
        <f t="shared" si="0"/>
        <v>22.133333</v>
      </c>
      <c r="J65" s="186">
        <f t="shared" si="0"/>
        <v>478.86667900000003</v>
      </c>
    </row>
    <row r="66" spans="2:10" ht="13.5" thickTop="1">
      <c r="B66" s="693" t="s">
        <v>33</v>
      </c>
      <c r="C66" s="693"/>
      <c r="D66" s="206"/>
      <c r="E66" s="207"/>
      <c r="F66" s="207"/>
      <c r="G66" s="208"/>
      <c r="H66" s="209"/>
      <c r="I66" s="210"/>
      <c r="J66" s="211"/>
    </row>
    <row r="67" spans="2:10" ht="13.5" thickBot="1">
      <c r="B67" s="689" t="s">
        <v>33</v>
      </c>
      <c r="C67" s="690"/>
      <c r="D67" s="193" t="s">
        <v>210</v>
      </c>
      <c r="E67" s="194">
        <v>2434</v>
      </c>
      <c r="F67" s="194">
        <v>362</v>
      </c>
      <c r="G67" s="195">
        <v>2796</v>
      </c>
      <c r="H67" s="196">
        <v>162.26666</v>
      </c>
      <c r="I67" s="197">
        <v>24.133333</v>
      </c>
      <c r="J67" s="198">
        <v>186.39999</v>
      </c>
    </row>
    <row r="68" spans="2:10" ht="13.5" thickTop="1">
      <c r="B68" s="687" t="s">
        <v>356</v>
      </c>
      <c r="C68" s="687"/>
      <c r="D68" s="199"/>
      <c r="E68" s="182">
        <f aca="true" t="shared" si="1" ref="E68:J68">SUM(E67)</f>
        <v>2434</v>
      </c>
      <c r="F68" s="182">
        <f t="shared" si="1"/>
        <v>362</v>
      </c>
      <c r="G68" s="183">
        <f t="shared" si="1"/>
        <v>2796</v>
      </c>
      <c r="H68" s="184">
        <f t="shared" si="1"/>
        <v>162.26666</v>
      </c>
      <c r="I68" s="185">
        <f t="shared" si="1"/>
        <v>24.133333</v>
      </c>
      <c r="J68" s="186">
        <f t="shared" si="1"/>
        <v>186.39999</v>
      </c>
    </row>
    <row r="69" spans="2:10" ht="12.75">
      <c r="B69" s="688" t="s">
        <v>34</v>
      </c>
      <c r="C69" s="688"/>
      <c r="D69" s="187"/>
      <c r="E69" s="188"/>
      <c r="F69" s="188"/>
      <c r="G69" s="189"/>
      <c r="H69" s="190"/>
      <c r="I69" s="191"/>
      <c r="J69" s="192"/>
    </row>
    <row r="70" spans="2:10" ht="12.75">
      <c r="B70" s="691" t="s">
        <v>34</v>
      </c>
      <c r="C70" s="692"/>
      <c r="D70" s="200" t="s">
        <v>211</v>
      </c>
      <c r="E70" s="201">
        <v>6637</v>
      </c>
      <c r="F70" s="201">
        <v>474</v>
      </c>
      <c r="G70" s="202">
        <v>7111</v>
      </c>
      <c r="H70" s="203">
        <v>442.46667</v>
      </c>
      <c r="I70" s="204">
        <v>31.6</v>
      </c>
      <c r="J70" s="205">
        <v>474.06668</v>
      </c>
    </row>
    <row r="71" spans="2:10" ht="12.75">
      <c r="B71" s="691" t="s">
        <v>35</v>
      </c>
      <c r="C71" s="692"/>
      <c r="D71" s="200" t="s">
        <v>212</v>
      </c>
      <c r="E71" s="201"/>
      <c r="F71" s="201">
        <v>20</v>
      </c>
      <c r="G71" s="202">
        <v>20</v>
      </c>
      <c r="H71" s="203">
        <v>0</v>
      </c>
      <c r="I71" s="204">
        <v>1.3333334</v>
      </c>
      <c r="J71" s="205">
        <v>1.3333334</v>
      </c>
    </row>
    <row r="72" spans="2:10" ht="13.5" thickBot="1">
      <c r="B72" s="687" t="s">
        <v>357</v>
      </c>
      <c r="C72" s="687"/>
      <c r="D72" s="199"/>
      <c r="E72" s="182">
        <v>6637</v>
      </c>
      <c r="F72" s="182">
        <v>494</v>
      </c>
      <c r="G72" s="183">
        <v>7131</v>
      </c>
      <c r="H72" s="184">
        <v>442.46667</v>
      </c>
      <c r="I72" s="185">
        <v>32.9333334</v>
      </c>
      <c r="J72" s="186">
        <v>475.40001340000003</v>
      </c>
    </row>
    <row r="73" spans="2:10" ht="13.5" thickTop="1">
      <c r="B73" s="693" t="s">
        <v>36</v>
      </c>
      <c r="C73" s="693"/>
      <c r="D73" s="206"/>
      <c r="E73" s="207"/>
      <c r="F73" s="207"/>
      <c r="G73" s="208"/>
      <c r="H73" s="209"/>
      <c r="I73" s="210"/>
      <c r="J73" s="211"/>
    </row>
    <row r="74" spans="2:10" ht="13.5" thickBot="1">
      <c r="B74" s="689" t="s">
        <v>36</v>
      </c>
      <c r="C74" s="690"/>
      <c r="D74" s="193" t="s">
        <v>213</v>
      </c>
      <c r="E74" s="194">
        <v>6506</v>
      </c>
      <c r="F74" s="194">
        <v>269</v>
      </c>
      <c r="G74" s="195">
        <v>6775</v>
      </c>
      <c r="H74" s="196">
        <v>433.73334</v>
      </c>
      <c r="I74" s="197">
        <v>17.933332</v>
      </c>
      <c r="J74" s="198">
        <v>451.66666</v>
      </c>
    </row>
    <row r="75" spans="2:10" ht="13.5" thickTop="1">
      <c r="B75" s="687" t="s">
        <v>358</v>
      </c>
      <c r="C75" s="687"/>
      <c r="D75" s="199"/>
      <c r="E75" s="182">
        <v>6506</v>
      </c>
      <c r="F75" s="182">
        <v>269</v>
      </c>
      <c r="G75" s="183">
        <v>6775</v>
      </c>
      <c r="H75" s="184">
        <v>433.73334</v>
      </c>
      <c r="I75" s="185">
        <v>17.933332</v>
      </c>
      <c r="J75" s="186">
        <v>451.66666</v>
      </c>
    </row>
    <row r="76" spans="2:10" ht="12.75">
      <c r="B76" s="688" t="s">
        <v>37</v>
      </c>
      <c r="C76" s="688"/>
      <c r="D76" s="187"/>
      <c r="E76" s="212"/>
      <c r="F76" s="212"/>
      <c r="G76" s="213"/>
      <c r="H76" s="214"/>
      <c r="I76" s="212"/>
      <c r="J76" s="215"/>
    </row>
    <row r="77" spans="2:10" ht="12.75">
      <c r="B77" s="691" t="s">
        <v>39</v>
      </c>
      <c r="C77" s="692"/>
      <c r="D77" s="200" t="s">
        <v>214</v>
      </c>
      <c r="E77" s="201">
        <v>74</v>
      </c>
      <c r="F77" s="201"/>
      <c r="G77" s="202">
        <v>74</v>
      </c>
      <c r="H77" s="203">
        <v>4.9333334</v>
      </c>
      <c r="I77" s="204"/>
      <c r="J77" s="205">
        <v>4.9333334</v>
      </c>
    </row>
    <row r="78" spans="2:10" ht="12.75">
      <c r="B78" s="691" t="s">
        <v>40</v>
      </c>
      <c r="C78" s="692"/>
      <c r="D78" s="200" t="s">
        <v>215</v>
      </c>
      <c r="E78" s="201">
        <v>15</v>
      </c>
      <c r="F78" s="201"/>
      <c r="G78" s="202">
        <v>15</v>
      </c>
      <c r="H78" s="203">
        <v>1</v>
      </c>
      <c r="I78" s="204"/>
      <c r="J78" s="205">
        <v>1</v>
      </c>
    </row>
    <row r="79" spans="2:10" ht="13.5" thickBot="1">
      <c r="B79" s="689" t="s">
        <v>41</v>
      </c>
      <c r="C79" s="690"/>
      <c r="D79" s="193" t="s">
        <v>216</v>
      </c>
      <c r="E79" s="194">
        <v>245</v>
      </c>
      <c r="F79" s="194"/>
      <c r="G79" s="195">
        <v>245</v>
      </c>
      <c r="H79" s="196">
        <v>16.333334</v>
      </c>
      <c r="I79" s="197"/>
      <c r="J79" s="198">
        <v>16.333334</v>
      </c>
    </row>
    <row r="80" spans="2:10" ht="13.5" thickTop="1">
      <c r="B80" s="687" t="s">
        <v>359</v>
      </c>
      <c r="C80" s="687"/>
      <c r="D80" s="199"/>
      <c r="E80" s="182">
        <v>334</v>
      </c>
      <c r="F80" s="182"/>
      <c r="G80" s="183">
        <v>334</v>
      </c>
      <c r="H80" s="184">
        <v>22.266667400000003</v>
      </c>
      <c r="I80" s="185"/>
      <c r="J80" s="186">
        <v>22.266667400000003</v>
      </c>
    </row>
    <row r="81" spans="2:10" ht="12.75">
      <c r="B81" s="688" t="s">
        <v>42</v>
      </c>
      <c r="C81" s="688"/>
      <c r="D81" s="187"/>
      <c r="E81" s="188"/>
      <c r="F81" s="188"/>
      <c r="G81" s="189"/>
      <c r="H81" s="190"/>
      <c r="I81" s="191"/>
      <c r="J81" s="192"/>
    </row>
    <row r="82" spans="2:10" ht="12.75">
      <c r="B82" s="691" t="s">
        <v>43</v>
      </c>
      <c r="C82" s="692"/>
      <c r="D82" s="200" t="s">
        <v>217</v>
      </c>
      <c r="E82" s="201">
        <v>83</v>
      </c>
      <c r="F82" s="201"/>
      <c r="G82" s="202">
        <v>83</v>
      </c>
      <c r="H82" s="203">
        <v>5.5333333</v>
      </c>
      <c r="I82" s="204"/>
      <c r="J82" s="205">
        <v>5.5333333</v>
      </c>
    </row>
    <row r="83" spans="2:10" ht="12.75">
      <c r="B83" s="691" t="s">
        <v>45</v>
      </c>
      <c r="C83" s="692"/>
      <c r="D83" s="200" t="s">
        <v>218</v>
      </c>
      <c r="E83" s="201">
        <v>317</v>
      </c>
      <c r="F83" s="201"/>
      <c r="G83" s="202">
        <v>317</v>
      </c>
      <c r="H83" s="203">
        <v>21.133333</v>
      </c>
      <c r="I83" s="204"/>
      <c r="J83" s="205">
        <v>21.133333</v>
      </c>
    </row>
    <row r="84" spans="2:10" ht="12.75">
      <c r="B84" s="691" t="s">
        <v>46</v>
      </c>
      <c r="C84" s="692"/>
      <c r="D84" s="200" t="s">
        <v>219</v>
      </c>
      <c r="E84" s="201">
        <v>164</v>
      </c>
      <c r="F84" s="201"/>
      <c r="G84" s="202">
        <v>164</v>
      </c>
      <c r="H84" s="203">
        <v>10.933333</v>
      </c>
      <c r="I84" s="204"/>
      <c r="J84" s="205">
        <v>10.933333</v>
      </c>
    </row>
    <row r="85" spans="2:10" ht="12.75">
      <c r="B85" s="691" t="s">
        <v>47</v>
      </c>
      <c r="C85" s="692"/>
      <c r="D85" s="200" t="s">
        <v>220</v>
      </c>
      <c r="E85" s="201">
        <v>8</v>
      </c>
      <c r="F85" s="201"/>
      <c r="G85" s="202">
        <v>8</v>
      </c>
      <c r="H85" s="203">
        <v>0.53333336</v>
      </c>
      <c r="I85" s="204"/>
      <c r="J85" s="205">
        <v>0.53333336</v>
      </c>
    </row>
    <row r="86" spans="2:10" ht="12.75">
      <c r="B86" s="691" t="s">
        <v>48</v>
      </c>
      <c r="C86" s="692"/>
      <c r="D86" s="200" t="s">
        <v>221</v>
      </c>
      <c r="E86" s="201">
        <v>90</v>
      </c>
      <c r="F86" s="201"/>
      <c r="G86" s="202">
        <v>90</v>
      </c>
      <c r="H86" s="203">
        <v>6</v>
      </c>
      <c r="I86" s="204"/>
      <c r="J86" s="205">
        <v>6</v>
      </c>
    </row>
    <row r="87" spans="2:10" ht="12.75">
      <c r="B87" s="691" t="s">
        <v>49</v>
      </c>
      <c r="C87" s="692"/>
      <c r="D87" s="200" t="s">
        <v>222</v>
      </c>
      <c r="E87" s="201">
        <v>85</v>
      </c>
      <c r="F87" s="201"/>
      <c r="G87" s="202">
        <v>85</v>
      </c>
      <c r="H87" s="203">
        <v>5.6666665</v>
      </c>
      <c r="I87" s="204"/>
      <c r="J87" s="205">
        <v>5.6666665</v>
      </c>
    </row>
    <row r="88" spans="2:10" ht="12.75">
      <c r="B88" s="691" t="s">
        <v>50</v>
      </c>
      <c r="C88" s="692"/>
      <c r="D88" s="200" t="s">
        <v>223</v>
      </c>
      <c r="E88" s="201">
        <v>108</v>
      </c>
      <c r="F88" s="201"/>
      <c r="G88" s="202">
        <v>108</v>
      </c>
      <c r="H88" s="203">
        <v>7.1999998</v>
      </c>
      <c r="I88" s="204"/>
      <c r="J88" s="205">
        <v>7.1999998</v>
      </c>
    </row>
    <row r="89" spans="2:10" ht="12.75">
      <c r="B89" s="691" t="s">
        <v>42</v>
      </c>
      <c r="C89" s="692"/>
      <c r="D89" s="200" t="s">
        <v>224</v>
      </c>
      <c r="E89" s="201">
        <v>32</v>
      </c>
      <c r="F89" s="201">
        <v>2</v>
      </c>
      <c r="G89" s="202">
        <v>34</v>
      </c>
      <c r="H89" s="203">
        <v>2.1333334</v>
      </c>
      <c r="I89" s="204">
        <v>0.13333334</v>
      </c>
      <c r="J89" s="205">
        <v>2.2666667</v>
      </c>
    </row>
    <row r="90" spans="2:10" ht="13.5" thickBot="1">
      <c r="B90" s="689" t="s">
        <v>51</v>
      </c>
      <c r="C90" s="690"/>
      <c r="D90" s="193" t="s">
        <v>225</v>
      </c>
      <c r="E90" s="194">
        <v>1730</v>
      </c>
      <c r="F90" s="194">
        <v>92</v>
      </c>
      <c r="G90" s="195">
        <v>1822</v>
      </c>
      <c r="H90" s="196">
        <v>115.33334</v>
      </c>
      <c r="I90" s="197">
        <v>6.1333332</v>
      </c>
      <c r="J90" s="198">
        <v>121.46667</v>
      </c>
    </row>
    <row r="91" spans="2:10" ht="13.5" thickTop="1">
      <c r="B91" s="687" t="s">
        <v>360</v>
      </c>
      <c r="C91" s="687"/>
      <c r="D91" s="199"/>
      <c r="E91" s="182">
        <v>2617</v>
      </c>
      <c r="F91" s="182">
        <v>94</v>
      </c>
      <c r="G91" s="183">
        <v>2711</v>
      </c>
      <c r="H91" s="184">
        <v>174.46667236000002</v>
      </c>
      <c r="I91" s="185">
        <v>6.26666654</v>
      </c>
      <c r="J91" s="186">
        <v>180.73333566</v>
      </c>
    </row>
    <row r="92" spans="2:10" ht="12.75">
      <c r="B92" s="688" t="s">
        <v>52</v>
      </c>
      <c r="C92" s="688"/>
      <c r="D92" s="187"/>
      <c r="E92" s="188"/>
      <c r="F92" s="188"/>
      <c r="G92" s="189"/>
      <c r="H92" s="190"/>
      <c r="I92" s="191"/>
      <c r="J92" s="192"/>
    </row>
    <row r="93" spans="2:10" ht="12.75">
      <c r="B93" s="691" t="s">
        <v>53</v>
      </c>
      <c r="C93" s="692"/>
      <c r="D93" s="200" t="s">
        <v>226</v>
      </c>
      <c r="E93" s="201">
        <v>346</v>
      </c>
      <c r="F93" s="201">
        <v>87</v>
      </c>
      <c r="G93" s="202">
        <v>433</v>
      </c>
      <c r="H93" s="203">
        <v>23.066668</v>
      </c>
      <c r="I93" s="204">
        <v>5.8000002</v>
      </c>
      <c r="J93" s="205">
        <v>28.866667</v>
      </c>
    </row>
    <row r="94" spans="2:10" ht="13.5" thickBot="1">
      <c r="B94" s="689" t="s">
        <v>52</v>
      </c>
      <c r="C94" s="690"/>
      <c r="D94" s="193" t="s">
        <v>227</v>
      </c>
      <c r="E94" s="194">
        <v>3098</v>
      </c>
      <c r="F94" s="194">
        <v>196</v>
      </c>
      <c r="G94" s="195">
        <v>3294</v>
      </c>
      <c r="H94" s="196">
        <v>206.53334</v>
      </c>
      <c r="I94" s="197">
        <v>13.066667</v>
      </c>
      <c r="J94" s="198">
        <v>219.60001</v>
      </c>
    </row>
    <row r="95" spans="2:10" ht="13.5" thickTop="1">
      <c r="B95" s="687" t="s">
        <v>361</v>
      </c>
      <c r="C95" s="687"/>
      <c r="D95" s="199"/>
      <c r="E95" s="182">
        <v>3444</v>
      </c>
      <c r="F95" s="182">
        <v>283</v>
      </c>
      <c r="G95" s="183">
        <v>3727</v>
      </c>
      <c r="H95" s="184">
        <v>229.600008</v>
      </c>
      <c r="I95" s="185">
        <v>18.866667200000002</v>
      </c>
      <c r="J95" s="186">
        <v>248.466677</v>
      </c>
    </row>
    <row r="96" spans="2:10" ht="12.75">
      <c r="B96" s="688" t="s">
        <v>54</v>
      </c>
      <c r="C96" s="688"/>
      <c r="D96" s="187"/>
      <c r="E96" s="188"/>
      <c r="F96" s="188"/>
      <c r="G96" s="189"/>
      <c r="H96" s="190"/>
      <c r="I96" s="191"/>
      <c r="J96" s="192"/>
    </row>
    <row r="97" spans="2:10" ht="13.5" thickBot="1">
      <c r="B97" s="689" t="s">
        <v>54</v>
      </c>
      <c r="C97" s="690"/>
      <c r="D97" s="193" t="s">
        <v>228</v>
      </c>
      <c r="E97" s="194">
        <v>2146</v>
      </c>
      <c r="F97" s="194">
        <v>151</v>
      </c>
      <c r="G97" s="195">
        <v>2297</v>
      </c>
      <c r="H97" s="196">
        <v>143.06667</v>
      </c>
      <c r="I97" s="197">
        <v>10.066667</v>
      </c>
      <c r="J97" s="198">
        <v>153.13333</v>
      </c>
    </row>
    <row r="98" spans="2:10" ht="13.5" thickTop="1">
      <c r="B98" s="687" t="s">
        <v>362</v>
      </c>
      <c r="C98" s="687"/>
      <c r="D98" s="199"/>
      <c r="E98" s="182">
        <v>2146</v>
      </c>
      <c r="F98" s="182">
        <v>151</v>
      </c>
      <c r="G98" s="183">
        <v>2297</v>
      </c>
      <c r="H98" s="184">
        <v>143.06667</v>
      </c>
      <c r="I98" s="185">
        <v>10.066667</v>
      </c>
      <c r="J98" s="186">
        <v>153.13333</v>
      </c>
    </row>
    <row r="99" spans="2:10" ht="12.75">
      <c r="B99" s="688" t="s">
        <v>55</v>
      </c>
      <c r="C99" s="688"/>
      <c r="D99" s="187"/>
      <c r="E99" s="188"/>
      <c r="F99" s="188"/>
      <c r="G99" s="189"/>
      <c r="H99" s="190"/>
      <c r="I99" s="191"/>
      <c r="J99" s="192"/>
    </row>
    <row r="100" spans="2:10" ht="13.5" thickBot="1">
      <c r="B100" s="689" t="s">
        <v>56</v>
      </c>
      <c r="C100" s="690"/>
      <c r="D100" s="193" t="s">
        <v>229</v>
      </c>
      <c r="E100" s="194">
        <v>3067</v>
      </c>
      <c r="F100" s="194">
        <v>168</v>
      </c>
      <c r="G100" s="195">
        <v>3235</v>
      </c>
      <c r="H100" s="196">
        <v>204.46666</v>
      </c>
      <c r="I100" s="197">
        <v>11.2</v>
      </c>
      <c r="J100" s="198">
        <v>215.66667</v>
      </c>
    </row>
    <row r="101" spans="2:10" ht="13.5" thickTop="1">
      <c r="B101" s="687" t="s">
        <v>363</v>
      </c>
      <c r="C101" s="687"/>
      <c r="D101" s="199"/>
      <c r="E101" s="182">
        <v>3067</v>
      </c>
      <c r="F101" s="182">
        <v>168</v>
      </c>
      <c r="G101" s="183">
        <v>3235</v>
      </c>
      <c r="H101" s="184">
        <v>204.46666</v>
      </c>
      <c r="I101" s="185">
        <v>11.2</v>
      </c>
      <c r="J101" s="186">
        <v>215.66667</v>
      </c>
    </row>
    <row r="102" spans="2:10" ht="12.75">
      <c r="B102" s="688" t="s">
        <v>57</v>
      </c>
      <c r="C102" s="688"/>
      <c r="D102" s="187"/>
      <c r="E102" s="188"/>
      <c r="F102" s="188"/>
      <c r="G102" s="189"/>
      <c r="H102" s="190"/>
      <c r="I102" s="191"/>
      <c r="J102" s="192"/>
    </row>
    <row r="103" spans="2:10" ht="13.5" thickBot="1">
      <c r="B103" s="689" t="s">
        <v>57</v>
      </c>
      <c r="C103" s="690"/>
      <c r="D103" s="193" t="s">
        <v>230</v>
      </c>
      <c r="E103" s="194">
        <v>1761</v>
      </c>
      <c r="F103" s="194"/>
      <c r="G103" s="195">
        <v>1761</v>
      </c>
      <c r="H103" s="196">
        <v>117.4</v>
      </c>
      <c r="I103" s="197"/>
      <c r="J103" s="198">
        <v>117.4</v>
      </c>
    </row>
    <row r="104" spans="2:10" ht="13.5" thickTop="1">
      <c r="B104" s="687" t="s">
        <v>364</v>
      </c>
      <c r="C104" s="687"/>
      <c r="D104" s="199"/>
      <c r="E104" s="182">
        <v>1761</v>
      </c>
      <c r="F104" s="182">
        <v>0</v>
      </c>
      <c r="G104" s="183">
        <v>1761</v>
      </c>
      <c r="H104" s="184">
        <v>117.4</v>
      </c>
      <c r="I104" s="185">
        <v>0</v>
      </c>
      <c r="J104" s="186">
        <v>117.4</v>
      </c>
    </row>
    <row r="105" spans="2:10" ht="12.75">
      <c r="B105" s="688" t="s">
        <v>58</v>
      </c>
      <c r="C105" s="688"/>
      <c r="D105" s="187"/>
      <c r="E105" s="212"/>
      <c r="F105" s="212"/>
      <c r="G105" s="213"/>
      <c r="H105" s="214"/>
      <c r="I105" s="212"/>
      <c r="J105" s="215"/>
    </row>
    <row r="106" spans="2:10" ht="13.5" thickBot="1">
      <c r="B106" s="689" t="s">
        <v>58</v>
      </c>
      <c r="C106" s="690"/>
      <c r="D106" s="193" t="s">
        <v>231</v>
      </c>
      <c r="E106" s="194">
        <v>1974</v>
      </c>
      <c r="F106" s="194">
        <v>1803</v>
      </c>
      <c r="G106" s="195">
        <v>3777</v>
      </c>
      <c r="H106" s="196">
        <v>131.60001</v>
      </c>
      <c r="I106" s="197">
        <v>120.2</v>
      </c>
      <c r="J106" s="198">
        <v>251.8</v>
      </c>
    </row>
    <row r="107" spans="2:10" ht="13.5" thickTop="1">
      <c r="B107" s="687" t="s">
        <v>365</v>
      </c>
      <c r="C107" s="687"/>
      <c r="D107" s="199"/>
      <c r="E107" s="182">
        <v>1974</v>
      </c>
      <c r="F107" s="182">
        <v>1803</v>
      </c>
      <c r="G107" s="183">
        <v>3777</v>
      </c>
      <c r="H107" s="184">
        <v>131.60001</v>
      </c>
      <c r="I107" s="185">
        <v>120.2</v>
      </c>
      <c r="J107" s="186">
        <v>251.8</v>
      </c>
    </row>
    <row r="108" spans="2:10" ht="12.75">
      <c r="B108" s="688" t="s">
        <v>59</v>
      </c>
      <c r="C108" s="688"/>
      <c r="D108" s="187"/>
      <c r="E108" s="188"/>
      <c r="F108" s="188"/>
      <c r="G108" s="189"/>
      <c r="H108" s="190"/>
      <c r="I108" s="191"/>
      <c r="J108" s="192"/>
    </row>
    <row r="109" spans="2:10" ht="13.5" thickBot="1">
      <c r="B109" s="689" t="s">
        <v>59</v>
      </c>
      <c r="C109" s="690"/>
      <c r="D109" s="193" t="s">
        <v>232</v>
      </c>
      <c r="E109" s="194">
        <v>4549</v>
      </c>
      <c r="F109" s="194">
        <v>281</v>
      </c>
      <c r="G109" s="195">
        <v>4830</v>
      </c>
      <c r="H109" s="196">
        <v>303.26666</v>
      </c>
      <c r="I109" s="197">
        <v>18.733334</v>
      </c>
      <c r="J109" s="198">
        <v>322</v>
      </c>
    </row>
    <row r="110" spans="2:10" ht="13.5" thickTop="1">
      <c r="B110" s="687" t="s">
        <v>366</v>
      </c>
      <c r="C110" s="687"/>
      <c r="D110" s="199"/>
      <c r="E110" s="182">
        <v>4549</v>
      </c>
      <c r="F110" s="182">
        <v>281</v>
      </c>
      <c r="G110" s="183">
        <v>4830</v>
      </c>
      <c r="H110" s="184">
        <v>303.26666</v>
      </c>
      <c r="I110" s="185">
        <v>18.733334</v>
      </c>
      <c r="J110" s="186">
        <v>322</v>
      </c>
    </row>
    <row r="111" spans="2:10" ht="12.75">
      <c r="B111" s="694" t="s">
        <v>60</v>
      </c>
      <c r="C111" s="695"/>
      <c r="D111" s="216"/>
      <c r="E111" s="217">
        <v>46160</v>
      </c>
      <c r="F111" s="217">
        <v>4297</v>
      </c>
      <c r="G111" s="218">
        <v>50457</v>
      </c>
      <c r="H111" s="219">
        <v>3077.33333976</v>
      </c>
      <c r="I111" s="220">
        <v>286.46666614</v>
      </c>
      <c r="J111" s="221">
        <v>3363.80002546</v>
      </c>
    </row>
    <row r="114" spans="2:10" ht="12.75">
      <c r="B114" s="674" t="s">
        <v>233</v>
      </c>
      <c r="C114" s="674"/>
      <c r="D114" s="674"/>
      <c r="E114" s="674"/>
      <c r="F114" s="674"/>
      <c r="G114" s="674"/>
      <c r="H114" s="674"/>
      <c r="I114" s="674"/>
      <c r="J114" s="674"/>
    </row>
    <row r="115" spans="2:10" ht="12.75">
      <c r="B115" s="674"/>
      <c r="C115" s="674"/>
      <c r="D115" s="674"/>
      <c r="E115" s="674"/>
      <c r="F115" s="674"/>
      <c r="G115" s="674"/>
      <c r="H115" s="674"/>
      <c r="I115" s="674"/>
      <c r="J115" s="674"/>
    </row>
    <row r="116" spans="2:10" ht="12.75">
      <c r="B116" s="670" t="s">
        <v>318</v>
      </c>
      <c r="C116" s="715"/>
      <c r="D116" s="650" t="s">
        <v>330</v>
      </c>
      <c r="E116" s="645" t="s">
        <v>191</v>
      </c>
      <c r="F116" s="645"/>
      <c r="G116" s="643"/>
      <c r="H116" s="642" t="s">
        <v>192</v>
      </c>
      <c r="I116" s="645"/>
      <c r="J116" s="645"/>
    </row>
    <row r="117" spans="2:10" ht="12.75">
      <c r="B117" s="672"/>
      <c r="C117" s="716"/>
      <c r="D117" s="650"/>
      <c r="E117" s="77" t="s">
        <v>3</v>
      </c>
      <c r="F117" s="222" t="s">
        <v>4</v>
      </c>
      <c r="G117" s="76" t="s">
        <v>5</v>
      </c>
      <c r="H117" s="77" t="s">
        <v>3</v>
      </c>
      <c r="I117" s="222" t="s">
        <v>4</v>
      </c>
      <c r="J117" s="222" t="s">
        <v>5</v>
      </c>
    </row>
    <row r="118" spans="2:10" ht="12.75">
      <c r="B118" s="686" t="s">
        <v>65</v>
      </c>
      <c r="C118" s="686"/>
      <c r="D118" s="170"/>
      <c r="E118" s="171"/>
      <c r="F118" s="171"/>
      <c r="G118" s="172"/>
      <c r="H118" s="174"/>
      <c r="I118" s="171"/>
      <c r="J118" s="171"/>
    </row>
    <row r="119" spans="2:10" ht="12.75">
      <c r="B119" s="710" t="s">
        <v>66</v>
      </c>
      <c r="C119" s="710"/>
      <c r="D119" s="223" t="s">
        <v>234</v>
      </c>
      <c r="E119" s="224"/>
      <c r="F119" s="224">
        <v>613</v>
      </c>
      <c r="G119" s="225">
        <v>613</v>
      </c>
      <c r="H119" s="226"/>
      <c r="I119" s="227">
        <v>40.866665</v>
      </c>
      <c r="J119" s="227">
        <v>40.866665</v>
      </c>
    </row>
    <row r="120" spans="2:10" ht="12.75">
      <c r="B120" s="713" t="s">
        <v>67</v>
      </c>
      <c r="C120" s="713"/>
      <c r="D120" s="223" t="s">
        <v>235</v>
      </c>
      <c r="E120" s="224"/>
      <c r="F120" s="224">
        <v>842</v>
      </c>
      <c r="G120" s="225">
        <v>842</v>
      </c>
      <c r="H120" s="226"/>
      <c r="I120" s="227">
        <v>56.133335</v>
      </c>
      <c r="J120" s="227">
        <v>56.133335</v>
      </c>
    </row>
    <row r="121" spans="2:10" ht="12.75">
      <c r="B121" s="714"/>
      <c r="C121" s="714"/>
      <c r="D121" s="223" t="s">
        <v>236</v>
      </c>
      <c r="E121" s="224"/>
      <c r="F121" s="224">
        <v>976</v>
      </c>
      <c r="G121" s="225">
        <v>976</v>
      </c>
      <c r="H121" s="226"/>
      <c r="I121" s="227">
        <v>65.066666</v>
      </c>
      <c r="J121" s="227">
        <v>65.066666</v>
      </c>
    </row>
    <row r="122" spans="2:10" ht="12.75">
      <c r="B122" s="710" t="s">
        <v>68</v>
      </c>
      <c r="C122" s="710"/>
      <c r="D122" s="223" t="s">
        <v>237</v>
      </c>
      <c r="E122" s="224"/>
      <c r="F122" s="224">
        <v>73</v>
      </c>
      <c r="G122" s="225">
        <v>73</v>
      </c>
      <c r="H122" s="226"/>
      <c r="I122" s="227">
        <v>4.8666668</v>
      </c>
      <c r="J122" s="227">
        <v>4.8666668</v>
      </c>
    </row>
    <row r="123" spans="2:10" ht="12.75">
      <c r="B123" s="710" t="s">
        <v>69</v>
      </c>
      <c r="C123" s="710"/>
      <c r="D123" s="223" t="s">
        <v>238</v>
      </c>
      <c r="E123" s="224"/>
      <c r="F123" s="224">
        <v>9</v>
      </c>
      <c r="G123" s="225">
        <v>9</v>
      </c>
      <c r="H123" s="226"/>
      <c r="I123" s="227">
        <v>0.60000002</v>
      </c>
      <c r="J123" s="227">
        <v>0.60000002</v>
      </c>
    </row>
    <row r="124" spans="2:10" ht="13.5" thickBot="1">
      <c r="B124" s="711" t="s">
        <v>70</v>
      </c>
      <c r="C124" s="711"/>
      <c r="D124" s="228" t="s">
        <v>239</v>
      </c>
      <c r="E124" s="176"/>
      <c r="F124" s="176">
        <v>144</v>
      </c>
      <c r="G124" s="177">
        <v>144</v>
      </c>
      <c r="H124" s="229"/>
      <c r="I124" s="230">
        <v>9.6000004</v>
      </c>
      <c r="J124" s="230">
        <v>9.6000004</v>
      </c>
    </row>
    <row r="125" spans="2:10" ht="13.5" thickTop="1">
      <c r="B125" s="712" t="s">
        <v>331</v>
      </c>
      <c r="C125" s="712"/>
      <c r="D125" s="231"/>
      <c r="E125" s="232"/>
      <c r="F125" s="233">
        <v>2657</v>
      </c>
      <c r="G125" s="234">
        <v>2657</v>
      </c>
      <c r="H125" s="235"/>
      <c r="I125" s="233">
        <v>177.13333322</v>
      </c>
      <c r="J125" s="233">
        <v>177.13333322</v>
      </c>
    </row>
    <row r="126" spans="2:10" ht="12.75">
      <c r="B126" s="698" t="s">
        <v>72</v>
      </c>
      <c r="C126" s="699"/>
      <c r="D126" s="236"/>
      <c r="E126" s="237"/>
      <c r="F126" s="238"/>
      <c r="G126" s="239"/>
      <c r="H126" s="240"/>
      <c r="I126" s="241"/>
      <c r="J126" s="241"/>
    </row>
    <row r="127" spans="2:10" ht="12.75">
      <c r="B127" s="702" t="s">
        <v>73</v>
      </c>
      <c r="C127" s="703"/>
      <c r="D127" s="223" t="s">
        <v>240</v>
      </c>
      <c r="E127" s="242">
        <v>2344</v>
      </c>
      <c r="F127" s="224">
        <v>1543</v>
      </c>
      <c r="G127" s="225">
        <v>3887</v>
      </c>
      <c r="H127" s="226">
        <v>156.26666</v>
      </c>
      <c r="I127" s="227">
        <v>102.86667</v>
      </c>
      <c r="J127" s="227">
        <v>259.13333</v>
      </c>
    </row>
    <row r="128" spans="2:10" ht="12.75">
      <c r="B128" s="708"/>
      <c r="C128" s="709"/>
      <c r="D128" s="223" t="s">
        <v>241</v>
      </c>
      <c r="E128" s="242"/>
      <c r="F128" s="224">
        <v>160</v>
      </c>
      <c r="G128" s="225">
        <v>160</v>
      </c>
      <c r="H128" s="226"/>
      <c r="I128" s="227">
        <v>10.666667</v>
      </c>
      <c r="J128" s="227">
        <v>10.666667</v>
      </c>
    </row>
    <row r="129" spans="2:10" ht="13.5" thickBot="1">
      <c r="B129" s="704"/>
      <c r="C129" s="705"/>
      <c r="D129" s="228" t="s">
        <v>242</v>
      </c>
      <c r="E129" s="243"/>
      <c r="F129" s="176">
        <v>658</v>
      </c>
      <c r="G129" s="177">
        <v>658</v>
      </c>
      <c r="H129" s="229"/>
      <c r="I129" s="230">
        <v>43.866665</v>
      </c>
      <c r="J129" s="230">
        <v>43.866665</v>
      </c>
    </row>
    <row r="130" spans="2:10" ht="13.5" thickTop="1">
      <c r="B130" s="696" t="s">
        <v>332</v>
      </c>
      <c r="C130" s="697"/>
      <c r="D130" s="231"/>
      <c r="E130" s="235">
        <v>2344</v>
      </c>
      <c r="F130" s="233">
        <v>2361</v>
      </c>
      <c r="G130" s="234">
        <v>4705</v>
      </c>
      <c r="H130" s="244">
        <v>156.26666</v>
      </c>
      <c r="I130" s="245">
        <v>157.400002</v>
      </c>
      <c r="J130" s="245">
        <v>313.66666200000003</v>
      </c>
    </row>
    <row r="131" spans="2:10" ht="12.75">
      <c r="B131" s="698" t="s">
        <v>75</v>
      </c>
      <c r="C131" s="699"/>
      <c r="D131" s="236"/>
      <c r="E131" s="237"/>
      <c r="F131" s="238"/>
      <c r="G131" s="239"/>
      <c r="H131" s="240"/>
      <c r="I131" s="241"/>
      <c r="J131" s="241"/>
    </row>
    <row r="132" spans="2:10" ht="12.75">
      <c r="B132" s="700" t="s">
        <v>76</v>
      </c>
      <c r="C132" s="701"/>
      <c r="D132" s="223" t="s">
        <v>243</v>
      </c>
      <c r="E132" s="242">
        <v>65</v>
      </c>
      <c r="F132" s="224">
        <v>1</v>
      </c>
      <c r="G132" s="225">
        <v>66</v>
      </c>
      <c r="H132" s="226">
        <v>4.3333335</v>
      </c>
      <c r="I132" s="227">
        <v>0.06666667</v>
      </c>
      <c r="J132" s="227">
        <v>4.4000001</v>
      </c>
    </row>
    <row r="133" spans="2:10" ht="12.75">
      <c r="B133" s="700" t="s">
        <v>77</v>
      </c>
      <c r="C133" s="701"/>
      <c r="D133" s="223" t="s">
        <v>244</v>
      </c>
      <c r="E133" s="242">
        <v>943</v>
      </c>
      <c r="F133" s="224">
        <v>201</v>
      </c>
      <c r="G133" s="225">
        <v>1144</v>
      </c>
      <c r="H133" s="226">
        <v>62.866665</v>
      </c>
      <c r="I133" s="227">
        <v>13.4</v>
      </c>
      <c r="J133" s="227">
        <v>76.26667</v>
      </c>
    </row>
    <row r="134" spans="2:10" ht="12.75">
      <c r="B134" s="700" t="s">
        <v>78</v>
      </c>
      <c r="C134" s="701"/>
      <c r="D134" s="223" t="s">
        <v>245</v>
      </c>
      <c r="E134" s="242">
        <v>340</v>
      </c>
      <c r="F134" s="224">
        <v>177</v>
      </c>
      <c r="G134" s="225">
        <v>517</v>
      </c>
      <c r="H134" s="226">
        <v>22.666666</v>
      </c>
      <c r="I134" s="227">
        <v>11.8</v>
      </c>
      <c r="J134" s="227">
        <v>34.466667</v>
      </c>
    </row>
    <row r="135" spans="2:10" ht="12.75">
      <c r="B135" s="700" t="s">
        <v>79</v>
      </c>
      <c r="C135" s="701"/>
      <c r="D135" s="223" t="s">
        <v>246</v>
      </c>
      <c r="E135" s="242">
        <v>69</v>
      </c>
      <c r="F135" s="224">
        <v>183</v>
      </c>
      <c r="G135" s="225">
        <v>252</v>
      </c>
      <c r="H135" s="226">
        <v>4.5999999</v>
      </c>
      <c r="I135" s="227">
        <v>12.2</v>
      </c>
      <c r="J135" s="227">
        <v>16.799999</v>
      </c>
    </row>
    <row r="136" spans="2:10" ht="13.5" thickBot="1">
      <c r="B136" s="706" t="s">
        <v>80</v>
      </c>
      <c r="C136" s="707"/>
      <c r="D136" s="228" t="s">
        <v>247</v>
      </c>
      <c r="E136" s="243">
        <v>433</v>
      </c>
      <c r="F136" s="176">
        <v>0</v>
      </c>
      <c r="G136" s="177">
        <v>433</v>
      </c>
      <c r="H136" s="229">
        <v>28.866667</v>
      </c>
      <c r="I136" s="230">
        <v>0</v>
      </c>
      <c r="J136" s="230">
        <v>28.866667</v>
      </c>
    </row>
    <row r="137" spans="2:10" ht="13.5" thickTop="1">
      <c r="B137" s="696" t="s">
        <v>334</v>
      </c>
      <c r="C137" s="697"/>
      <c r="D137" s="231"/>
      <c r="E137" s="235">
        <v>1850</v>
      </c>
      <c r="F137" s="233">
        <v>562</v>
      </c>
      <c r="G137" s="234">
        <v>2412</v>
      </c>
      <c r="H137" s="244">
        <v>123.33333139999999</v>
      </c>
      <c r="I137" s="245">
        <v>37.466666669999995</v>
      </c>
      <c r="J137" s="245">
        <v>160.80000310000003</v>
      </c>
    </row>
    <row r="138" spans="2:10" ht="12.75">
      <c r="B138" s="698" t="s">
        <v>81</v>
      </c>
      <c r="C138" s="699"/>
      <c r="D138" s="236"/>
      <c r="E138" s="237"/>
      <c r="F138" s="238"/>
      <c r="G138" s="239"/>
      <c r="H138" s="240"/>
      <c r="I138" s="241"/>
      <c r="J138" s="241"/>
    </row>
    <row r="139" spans="2:10" ht="13.5" thickBot="1">
      <c r="B139" s="706" t="s">
        <v>82</v>
      </c>
      <c r="C139" s="707"/>
      <c r="D139" s="228" t="s">
        <v>248</v>
      </c>
      <c r="E139" s="243">
        <v>2787</v>
      </c>
      <c r="F139" s="176">
        <v>73</v>
      </c>
      <c r="G139" s="177">
        <v>2860</v>
      </c>
      <c r="H139" s="229">
        <v>185.8</v>
      </c>
      <c r="I139" s="230">
        <v>4.8666668</v>
      </c>
      <c r="J139" s="230">
        <v>190.66667</v>
      </c>
    </row>
    <row r="140" spans="2:10" ht="13.5" thickTop="1">
      <c r="B140" s="696" t="s">
        <v>333</v>
      </c>
      <c r="C140" s="697"/>
      <c r="D140" s="231"/>
      <c r="E140" s="235">
        <v>2787</v>
      </c>
      <c r="F140" s="233">
        <v>73</v>
      </c>
      <c r="G140" s="234">
        <v>2860</v>
      </c>
      <c r="H140" s="244">
        <v>185.8</v>
      </c>
      <c r="I140" s="245">
        <v>4.8666668</v>
      </c>
      <c r="J140" s="245">
        <v>190.66667</v>
      </c>
    </row>
    <row r="141" spans="2:10" ht="12.75">
      <c r="B141" s="698" t="s">
        <v>83</v>
      </c>
      <c r="C141" s="699"/>
      <c r="D141" s="236"/>
      <c r="E141" s="237"/>
      <c r="F141" s="238"/>
      <c r="G141" s="239"/>
      <c r="H141" s="240"/>
      <c r="I141" s="241"/>
      <c r="J141" s="241"/>
    </row>
    <row r="142" spans="2:10" ht="12.75">
      <c r="B142" s="700" t="s">
        <v>84</v>
      </c>
      <c r="C142" s="701"/>
      <c r="D142" s="223" t="s">
        <v>249</v>
      </c>
      <c r="E142" s="242">
        <v>1128</v>
      </c>
      <c r="F142" s="224">
        <v>614</v>
      </c>
      <c r="G142" s="225">
        <v>1742</v>
      </c>
      <c r="H142" s="226">
        <v>75.199997</v>
      </c>
      <c r="I142" s="227">
        <v>40.933334</v>
      </c>
      <c r="J142" s="227">
        <v>116.13333</v>
      </c>
    </row>
    <row r="143" spans="2:10" ht="12.75">
      <c r="B143" s="700" t="s">
        <v>85</v>
      </c>
      <c r="C143" s="701"/>
      <c r="D143" s="223" t="s">
        <v>250</v>
      </c>
      <c r="E143" s="242">
        <v>525</v>
      </c>
      <c r="F143" s="224">
        <v>642</v>
      </c>
      <c r="G143" s="225">
        <v>1167</v>
      </c>
      <c r="H143" s="226">
        <v>35</v>
      </c>
      <c r="I143" s="227">
        <v>42.799999</v>
      </c>
      <c r="J143" s="227">
        <v>77.800003</v>
      </c>
    </row>
    <row r="144" spans="2:10" ht="12.75">
      <c r="B144" s="700" t="s">
        <v>86</v>
      </c>
      <c r="C144" s="701"/>
      <c r="D144" s="223" t="s">
        <v>251</v>
      </c>
      <c r="E144" s="242"/>
      <c r="F144" s="224">
        <v>99</v>
      </c>
      <c r="G144" s="225">
        <v>99</v>
      </c>
      <c r="H144" s="226"/>
      <c r="I144" s="227">
        <v>6.5999999</v>
      </c>
      <c r="J144" s="227">
        <v>6.5999999</v>
      </c>
    </row>
    <row r="145" spans="2:10" ht="12.75">
      <c r="B145" s="700" t="s">
        <v>87</v>
      </c>
      <c r="C145" s="701"/>
      <c r="D145" s="223" t="s">
        <v>252</v>
      </c>
      <c r="E145" s="242">
        <v>252</v>
      </c>
      <c r="F145" s="224">
        <v>4</v>
      </c>
      <c r="G145" s="225">
        <v>256</v>
      </c>
      <c r="H145" s="226">
        <v>16.799999</v>
      </c>
      <c r="I145" s="227">
        <v>0.26666668</v>
      </c>
      <c r="J145" s="227">
        <v>17.066668</v>
      </c>
    </row>
    <row r="146" spans="2:10" ht="12.75">
      <c r="B146" s="700" t="s">
        <v>88</v>
      </c>
      <c r="C146" s="701"/>
      <c r="D146" s="223" t="s">
        <v>253</v>
      </c>
      <c r="E146" s="242">
        <v>852</v>
      </c>
      <c r="F146" s="224">
        <v>1927</v>
      </c>
      <c r="G146" s="225">
        <v>2779</v>
      </c>
      <c r="H146" s="226">
        <v>56.799999</v>
      </c>
      <c r="I146" s="227">
        <v>128.46666</v>
      </c>
      <c r="J146" s="227">
        <v>185.26666</v>
      </c>
    </row>
    <row r="147" spans="2:10" ht="12.75">
      <c r="B147" s="700" t="s">
        <v>89</v>
      </c>
      <c r="C147" s="701"/>
      <c r="D147" s="223" t="s">
        <v>254</v>
      </c>
      <c r="E147" s="242">
        <v>1278</v>
      </c>
      <c r="F147" s="224">
        <v>1381</v>
      </c>
      <c r="G147" s="225">
        <v>2659</v>
      </c>
      <c r="H147" s="226">
        <v>85.199997</v>
      </c>
      <c r="I147" s="227">
        <v>92.066666</v>
      </c>
      <c r="J147" s="227">
        <v>177.26666</v>
      </c>
    </row>
    <row r="148" spans="2:10" ht="13.5" thickBot="1">
      <c r="B148" s="706" t="s">
        <v>90</v>
      </c>
      <c r="C148" s="707"/>
      <c r="D148" s="228" t="s">
        <v>255</v>
      </c>
      <c r="E148" s="243">
        <v>1969</v>
      </c>
      <c r="F148" s="176">
        <v>493</v>
      </c>
      <c r="G148" s="177">
        <v>2462</v>
      </c>
      <c r="H148" s="229">
        <v>131.26666</v>
      </c>
      <c r="I148" s="230">
        <v>32.866665</v>
      </c>
      <c r="J148" s="230">
        <v>164.13333</v>
      </c>
    </row>
    <row r="149" spans="2:10" ht="13.5" thickTop="1">
      <c r="B149" s="696" t="s">
        <v>335</v>
      </c>
      <c r="C149" s="697"/>
      <c r="D149" s="231"/>
      <c r="E149" s="235">
        <v>6004</v>
      </c>
      <c r="F149" s="233">
        <v>5160</v>
      </c>
      <c r="G149" s="234">
        <v>11164</v>
      </c>
      <c r="H149" s="244">
        <v>400.266652</v>
      </c>
      <c r="I149" s="245">
        <v>343.99999058000003</v>
      </c>
      <c r="J149" s="245">
        <v>744.2666509</v>
      </c>
    </row>
    <row r="150" spans="2:10" ht="12.75">
      <c r="B150" s="698" t="s">
        <v>91</v>
      </c>
      <c r="C150" s="699"/>
      <c r="D150" s="236"/>
      <c r="E150" s="237"/>
      <c r="F150" s="238"/>
      <c r="G150" s="239"/>
      <c r="H150" s="240"/>
      <c r="I150" s="241"/>
      <c r="J150" s="241"/>
    </row>
    <row r="151" spans="2:10" ht="12.75">
      <c r="B151" s="700" t="s">
        <v>92</v>
      </c>
      <c r="C151" s="701"/>
      <c r="D151" s="223" t="s">
        <v>256</v>
      </c>
      <c r="E151" s="242"/>
      <c r="F151" s="224">
        <v>339</v>
      </c>
      <c r="G151" s="225">
        <v>339</v>
      </c>
      <c r="H151" s="226"/>
      <c r="I151" s="227">
        <v>22.6</v>
      </c>
      <c r="J151" s="227">
        <v>22.6</v>
      </c>
    </row>
    <row r="152" spans="2:10" ht="12.75">
      <c r="B152" s="702" t="s">
        <v>93</v>
      </c>
      <c r="C152" s="703"/>
      <c r="D152" s="223" t="s">
        <v>257</v>
      </c>
      <c r="E152" s="242"/>
      <c r="F152" s="224">
        <v>92</v>
      </c>
      <c r="G152" s="225">
        <v>92</v>
      </c>
      <c r="H152" s="226"/>
      <c r="I152" s="227">
        <v>6.1333332</v>
      </c>
      <c r="J152" s="227">
        <v>6.1333332</v>
      </c>
    </row>
    <row r="153" spans="2:10" ht="13.5" thickBot="1">
      <c r="B153" s="704"/>
      <c r="C153" s="705"/>
      <c r="D153" s="228" t="s">
        <v>258</v>
      </c>
      <c r="E153" s="243"/>
      <c r="F153" s="176">
        <v>2</v>
      </c>
      <c r="G153" s="177">
        <v>2</v>
      </c>
      <c r="H153" s="229"/>
      <c r="I153" s="230">
        <v>0.13333334</v>
      </c>
      <c r="J153" s="230">
        <v>0.13333334</v>
      </c>
    </row>
    <row r="154" spans="2:10" ht="13.5" thickTop="1">
      <c r="B154" s="696" t="s">
        <v>336</v>
      </c>
      <c r="C154" s="697"/>
      <c r="D154" s="231"/>
      <c r="E154" s="246"/>
      <c r="F154" s="232">
        <v>433</v>
      </c>
      <c r="G154" s="247">
        <v>433</v>
      </c>
      <c r="H154" s="248"/>
      <c r="I154" s="249">
        <v>28.86666654</v>
      </c>
      <c r="J154" s="249">
        <v>28.86666654</v>
      </c>
    </row>
    <row r="155" spans="2:10" ht="12.75">
      <c r="B155" s="694" t="s">
        <v>94</v>
      </c>
      <c r="C155" s="695"/>
      <c r="D155" s="216"/>
      <c r="E155" s="250">
        <v>12985</v>
      </c>
      <c r="F155" s="217">
        <v>11246</v>
      </c>
      <c r="G155" s="218">
        <v>24231</v>
      </c>
      <c r="H155" s="251">
        <v>865.6666433999999</v>
      </c>
      <c r="I155" s="252">
        <v>749.7333258100002</v>
      </c>
      <c r="J155" s="252">
        <v>1615.39998576</v>
      </c>
    </row>
    <row r="158" spans="2:10" ht="12.75">
      <c r="B158" s="669" t="s">
        <v>312</v>
      </c>
      <c r="C158" s="669"/>
      <c r="D158" s="669"/>
      <c r="E158" s="669"/>
      <c r="F158" s="669"/>
      <c r="G158" s="669"/>
      <c r="H158" s="669"/>
      <c r="I158" s="669"/>
      <c r="J158" s="669"/>
    </row>
    <row r="159" spans="2:10" ht="12.75">
      <c r="B159" s="669"/>
      <c r="C159" s="669"/>
      <c r="D159" s="669"/>
      <c r="E159" s="669"/>
      <c r="F159" s="669"/>
      <c r="G159" s="669"/>
      <c r="H159" s="669"/>
      <c r="I159" s="669"/>
      <c r="J159" s="669"/>
    </row>
    <row r="160" spans="2:10" ht="15.75">
      <c r="B160" s="683" t="s">
        <v>95</v>
      </c>
      <c r="C160" s="683"/>
      <c r="D160" s="683"/>
      <c r="E160" s="683"/>
      <c r="F160" s="683"/>
      <c r="G160" s="683"/>
      <c r="H160" s="683"/>
      <c r="I160" s="683"/>
      <c r="J160" s="683"/>
    </row>
    <row r="161" spans="2:10" ht="12.75">
      <c r="B161" s="670" t="s">
        <v>318</v>
      </c>
      <c r="C161" s="715"/>
      <c r="D161" s="650" t="s">
        <v>330</v>
      </c>
      <c r="E161" s="645" t="s">
        <v>191</v>
      </c>
      <c r="F161" s="645"/>
      <c r="G161" s="719"/>
      <c r="H161" s="642" t="s">
        <v>192</v>
      </c>
      <c r="I161" s="645"/>
      <c r="J161" s="645"/>
    </row>
    <row r="162" spans="2:10" ht="12.75">
      <c r="B162" s="672"/>
      <c r="C162" s="716"/>
      <c r="D162" s="650"/>
      <c r="E162" s="253" t="s">
        <v>3</v>
      </c>
      <c r="F162" s="253" t="s">
        <v>4</v>
      </c>
      <c r="G162" s="287" t="s">
        <v>5</v>
      </c>
      <c r="H162" s="288" t="s">
        <v>3</v>
      </c>
      <c r="I162" s="253" t="s">
        <v>4</v>
      </c>
      <c r="J162" s="253" t="s">
        <v>5</v>
      </c>
    </row>
    <row r="163" spans="2:10" ht="12.75">
      <c r="B163" s="698" t="s">
        <v>96</v>
      </c>
      <c r="C163" s="699"/>
      <c r="D163" s="170"/>
      <c r="E163" s="171"/>
      <c r="F163" s="171"/>
      <c r="G163" s="289"/>
      <c r="H163" s="290"/>
      <c r="I163" s="171"/>
      <c r="J163" s="171"/>
    </row>
    <row r="164" spans="2:10" ht="12.75">
      <c r="B164" s="700" t="s">
        <v>97</v>
      </c>
      <c r="C164" s="701"/>
      <c r="D164" s="223" t="s">
        <v>259</v>
      </c>
      <c r="E164" s="291">
        <v>262</v>
      </c>
      <c r="F164" s="291">
        <v>422</v>
      </c>
      <c r="G164" s="292">
        <v>684</v>
      </c>
      <c r="H164" s="293">
        <v>17.466666666666665</v>
      </c>
      <c r="I164" s="227">
        <v>28.133333333333333</v>
      </c>
      <c r="J164" s="227">
        <v>45.6</v>
      </c>
    </row>
    <row r="165" spans="2:10" ht="13.5" thickBot="1">
      <c r="B165" s="706" t="s">
        <v>98</v>
      </c>
      <c r="C165" s="707"/>
      <c r="D165" s="228" t="s">
        <v>260</v>
      </c>
      <c r="E165" s="294">
        <v>453</v>
      </c>
      <c r="F165" s="294"/>
      <c r="G165" s="295">
        <v>453</v>
      </c>
      <c r="H165" s="296">
        <v>30.2</v>
      </c>
      <c r="I165" s="230"/>
      <c r="J165" s="230">
        <v>30.2</v>
      </c>
    </row>
    <row r="166" spans="2:10" ht="13.5" thickTop="1">
      <c r="B166" s="717" t="s">
        <v>337</v>
      </c>
      <c r="C166" s="718"/>
      <c r="D166" s="297"/>
      <c r="E166" s="298">
        <v>715</v>
      </c>
      <c r="F166" s="298">
        <v>422</v>
      </c>
      <c r="G166" s="299">
        <v>1137</v>
      </c>
      <c r="H166" s="267">
        <v>47.666666666666664</v>
      </c>
      <c r="I166" s="268">
        <v>28.133333333333333</v>
      </c>
      <c r="J166" s="268">
        <v>75.8</v>
      </c>
    </row>
    <row r="167" spans="2:10" ht="12.75">
      <c r="B167" s="698" t="s">
        <v>99</v>
      </c>
      <c r="C167" s="699"/>
      <c r="D167" s="236"/>
      <c r="E167" s="300"/>
      <c r="F167" s="300"/>
      <c r="G167" s="301"/>
      <c r="H167" s="302"/>
      <c r="I167" s="241"/>
      <c r="J167" s="241"/>
    </row>
    <row r="168" spans="2:10" ht="12.75">
      <c r="B168" s="700" t="s">
        <v>100</v>
      </c>
      <c r="C168" s="701"/>
      <c r="D168" s="223" t="s">
        <v>261</v>
      </c>
      <c r="E168" s="291">
        <v>617</v>
      </c>
      <c r="F168" s="291">
        <v>196</v>
      </c>
      <c r="G168" s="292">
        <v>813</v>
      </c>
      <c r="H168" s="293">
        <v>41.13333333333333</v>
      </c>
      <c r="I168" s="227">
        <v>13.066666666666666</v>
      </c>
      <c r="J168" s="227">
        <v>54.2</v>
      </c>
    </row>
    <row r="169" spans="2:10" ht="12.75">
      <c r="B169" s="700" t="s">
        <v>98</v>
      </c>
      <c r="C169" s="701"/>
      <c r="D169" s="223" t="s">
        <v>260</v>
      </c>
      <c r="E169" s="291">
        <v>332</v>
      </c>
      <c r="F169" s="291"/>
      <c r="G169" s="292">
        <v>332</v>
      </c>
      <c r="H169" s="293">
        <v>22.133333333333333</v>
      </c>
      <c r="I169" s="227"/>
      <c r="J169" s="227">
        <v>22.133333333333333</v>
      </c>
    </row>
    <row r="170" spans="2:10" ht="13.5" thickBot="1">
      <c r="B170" s="706" t="s">
        <v>101</v>
      </c>
      <c r="C170" s="707"/>
      <c r="D170" s="228" t="s">
        <v>262</v>
      </c>
      <c r="E170" s="294"/>
      <c r="F170" s="294">
        <v>162</v>
      </c>
      <c r="G170" s="295">
        <v>162</v>
      </c>
      <c r="H170" s="296"/>
      <c r="I170" s="230">
        <v>10.8</v>
      </c>
      <c r="J170" s="230">
        <v>10.8</v>
      </c>
    </row>
    <row r="171" spans="2:10" ht="13.5" thickTop="1">
      <c r="B171" s="717" t="s">
        <v>338</v>
      </c>
      <c r="C171" s="718"/>
      <c r="D171" s="297"/>
      <c r="E171" s="182">
        <v>949</v>
      </c>
      <c r="F171" s="182">
        <v>358</v>
      </c>
      <c r="G171" s="299">
        <v>1307</v>
      </c>
      <c r="H171" s="267">
        <v>63.266666666666666</v>
      </c>
      <c r="I171" s="268">
        <v>23.866666666666667</v>
      </c>
      <c r="J171" s="268">
        <v>87.13333333333334</v>
      </c>
    </row>
    <row r="172" spans="2:10" ht="12.75">
      <c r="B172" s="698" t="s">
        <v>102</v>
      </c>
      <c r="C172" s="699"/>
      <c r="D172" s="236"/>
      <c r="E172" s="303"/>
      <c r="F172" s="303"/>
      <c r="G172" s="301"/>
      <c r="H172" s="302"/>
      <c r="I172" s="241"/>
      <c r="J172" s="241"/>
    </row>
    <row r="173" spans="2:10" ht="13.5" thickBot="1">
      <c r="B173" s="706" t="s">
        <v>98</v>
      </c>
      <c r="C173" s="707"/>
      <c r="D173" s="228" t="s">
        <v>260</v>
      </c>
      <c r="E173" s="176">
        <v>72</v>
      </c>
      <c r="F173" s="176"/>
      <c r="G173" s="295">
        <v>72</v>
      </c>
      <c r="H173" s="296">
        <v>4.8</v>
      </c>
      <c r="I173" s="230"/>
      <c r="J173" s="230">
        <v>4.8</v>
      </c>
    </row>
    <row r="174" spans="2:10" ht="13.5" thickTop="1">
      <c r="B174" s="717" t="s">
        <v>339</v>
      </c>
      <c r="C174" s="718"/>
      <c r="D174" s="297"/>
      <c r="E174" s="182">
        <v>72</v>
      </c>
      <c r="F174" s="182"/>
      <c r="G174" s="299">
        <v>72</v>
      </c>
      <c r="H174" s="267">
        <v>4.8</v>
      </c>
      <c r="I174" s="268"/>
      <c r="J174" s="268">
        <v>4.8</v>
      </c>
    </row>
    <row r="175" spans="2:10" ht="12.75">
      <c r="B175" s="720" t="s">
        <v>103</v>
      </c>
      <c r="C175" s="721"/>
      <c r="D175" s="107"/>
      <c r="E175" s="304"/>
      <c r="F175" s="304"/>
      <c r="G175" s="305"/>
      <c r="H175" s="306"/>
      <c r="I175" s="307"/>
      <c r="J175" s="307"/>
    </row>
    <row r="176" spans="2:10" ht="12.75">
      <c r="B176" s="722" t="s">
        <v>103</v>
      </c>
      <c r="C176" s="723"/>
      <c r="D176" s="236" t="s">
        <v>263</v>
      </c>
      <c r="E176" s="238">
        <v>1388</v>
      </c>
      <c r="F176" s="238">
        <v>1021</v>
      </c>
      <c r="G176" s="301">
        <v>2409</v>
      </c>
      <c r="H176" s="302">
        <v>92.53333333333333</v>
      </c>
      <c r="I176" s="241">
        <v>68.06666666666666</v>
      </c>
      <c r="J176" s="241">
        <v>160.6</v>
      </c>
    </row>
    <row r="177" spans="2:10" ht="13.5" thickBot="1">
      <c r="B177" s="706" t="s">
        <v>98</v>
      </c>
      <c r="C177" s="707"/>
      <c r="D177" s="228" t="s">
        <v>260</v>
      </c>
      <c r="E177" s="176">
        <v>99</v>
      </c>
      <c r="F177" s="176"/>
      <c r="G177" s="295">
        <v>99</v>
      </c>
      <c r="H177" s="296">
        <v>6.6</v>
      </c>
      <c r="I177" s="230"/>
      <c r="J177" s="230">
        <v>6.6</v>
      </c>
    </row>
    <row r="178" spans="2:10" ht="13.5" thickTop="1">
      <c r="B178" s="717" t="s">
        <v>340</v>
      </c>
      <c r="C178" s="718"/>
      <c r="D178" s="297"/>
      <c r="E178" s="182">
        <v>1487</v>
      </c>
      <c r="F178" s="182">
        <v>1021</v>
      </c>
      <c r="G178" s="299">
        <v>2508</v>
      </c>
      <c r="H178" s="267">
        <v>99.13333333333333</v>
      </c>
      <c r="I178" s="268">
        <v>68.06666666666666</v>
      </c>
      <c r="J178" s="268">
        <v>167.2</v>
      </c>
    </row>
    <row r="179" spans="2:10" ht="12.75">
      <c r="B179" s="698" t="s">
        <v>104</v>
      </c>
      <c r="C179" s="699"/>
      <c r="D179" s="236"/>
      <c r="E179" s="238"/>
      <c r="F179" s="238"/>
      <c r="G179" s="301"/>
      <c r="H179" s="302"/>
      <c r="I179" s="241"/>
      <c r="J179" s="241"/>
    </row>
    <row r="180" spans="2:10" ht="12.75">
      <c r="B180" s="700" t="s">
        <v>105</v>
      </c>
      <c r="C180" s="701"/>
      <c r="D180" s="223" t="s">
        <v>264</v>
      </c>
      <c r="E180" s="224">
        <v>100</v>
      </c>
      <c r="F180" s="224"/>
      <c r="G180" s="292">
        <v>100</v>
      </c>
      <c r="H180" s="293">
        <v>6.666666666666667</v>
      </c>
      <c r="I180" s="227"/>
      <c r="J180" s="227">
        <v>6.666666666666667</v>
      </c>
    </row>
    <row r="181" spans="2:10" ht="12.75">
      <c r="B181" s="700" t="s">
        <v>98</v>
      </c>
      <c r="C181" s="701"/>
      <c r="D181" s="223" t="s">
        <v>260</v>
      </c>
      <c r="E181" s="224">
        <v>111</v>
      </c>
      <c r="F181" s="224"/>
      <c r="G181" s="292">
        <v>111</v>
      </c>
      <c r="H181" s="293">
        <v>7.4</v>
      </c>
      <c r="I181" s="227"/>
      <c r="J181" s="227">
        <v>7.4</v>
      </c>
    </row>
    <row r="182" spans="2:10" ht="12.75">
      <c r="B182" s="700" t="s">
        <v>106</v>
      </c>
      <c r="C182" s="701"/>
      <c r="D182" s="223" t="s">
        <v>265</v>
      </c>
      <c r="E182" s="224">
        <v>116</v>
      </c>
      <c r="F182" s="224"/>
      <c r="G182" s="292">
        <v>116</v>
      </c>
      <c r="H182" s="293">
        <v>7.733333333333333</v>
      </c>
      <c r="I182" s="227"/>
      <c r="J182" s="227">
        <v>7.733333333333333</v>
      </c>
    </row>
    <row r="183" spans="2:10" ht="12.75">
      <c r="B183" s="700" t="s">
        <v>107</v>
      </c>
      <c r="C183" s="701"/>
      <c r="D183" s="223" t="s">
        <v>266</v>
      </c>
      <c r="E183" s="224">
        <v>52</v>
      </c>
      <c r="F183" s="224"/>
      <c r="G183" s="292">
        <v>52</v>
      </c>
      <c r="H183" s="293">
        <v>3.466666666666667</v>
      </c>
      <c r="I183" s="227"/>
      <c r="J183" s="227">
        <v>3.466666666666667</v>
      </c>
    </row>
    <row r="184" spans="2:10" ht="13.5" thickBot="1">
      <c r="B184" s="706" t="s">
        <v>108</v>
      </c>
      <c r="C184" s="707"/>
      <c r="D184" s="228" t="s">
        <v>267</v>
      </c>
      <c r="E184" s="176">
        <v>192</v>
      </c>
      <c r="F184" s="176"/>
      <c r="G184" s="295">
        <v>192</v>
      </c>
      <c r="H184" s="296">
        <v>12.8</v>
      </c>
      <c r="I184" s="230"/>
      <c r="J184" s="230">
        <v>12.8</v>
      </c>
    </row>
    <row r="185" spans="2:10" ht="13.5" thickTop="1">
      <c r="B185" s="717" t="s">
        <v>341</v>
      </c>
      <c r="C185" s="718"/>
      <c r="D185" s="297"/>
      <c r="E185" s="182">
        <v>571</v>
      </c>
      <c r="F185" s="182"/>
      <c r="G185" s="299">
        <v>571</v>
      </c>
      <c r="H185" s="267">
        <v>38.06666666666666</v>
      </c>
      <c r="I185" s="268"/>
      <c r="J185" s="268">
        <v>38.06666666666666</v>
      </c>
    </row>
    <row r="186" spans="2:10" ht="12.75">
      <c r="B186" s="698" t="s">
        <v>109</v>
      </c>
      <c r="C186" s="699"/>
      <c r="D186" s="236"/>
      <c r="E186" s="238"/>
      <c r="F186" s="238"/>
      <c r="G186" s="301"/>
      <c r="H186" s="302"/>
      <c r="I186" s="241"/>
      <c r="J186" s="241"/>
    </row>
    <row r="187" spans="2:10" ht="12.75">
      <c r="B187" s="700" t="s">
        <v>109</v>
      </c>
      <c r="C187" s="701"/>
      <c r="D187" s="223" t="s">
        <v>268</v>
      </c>
      <c r="E187" s="224">
        <v>199</v>
      </c>
      <c r="F187" s="224">
        <v>260</v>
      </c>
      <c r="G187" s="292">
        <v>459</v>
      </c>
      <c r="H187" s="293">
        <v>13.266666666666667</v>
      </c>
      <c r="I187" s="227">
        <v>17.333333333333332</v>
      </c>
      <c r="J187" s="227">
        <v>30.6</v>
      </c>
    </row>
    <row r="188" spans="2:10" ht="13.5" thickBot="1">
      <c r="B188" s="706" t="s">
        <v>98</v>
      </c>
      <c r="C188" s="707"/>
      <c r="D188" s="228" t="s">
        <v>260</v>
      </c>
      <c r="E188" s="176">
        <v>294</v>
      </c>
      <c r="F188" s="176"/>
      <c r="G188" s="295">
        <v>294</v>
      </c>
      <c r="H188" s="296">
        <v>19.6</v>
      </c>
      <c r="I188" s="230"/>
      <c r="J188" s="230">
        <v>19.6</v>
      </c>
    </row>
    <row r="189" spans="2:10" ht="13.5" thickTop="1">
      <c r="B189" s="717" t="s">
        <v>342</v>
      </c>
      <c r="C189" s="718"/>
      <c r="D189" s="297"/>
      <c r="E189" s="182">
        <v>493</v>
      </c>
      <c r="F189" s="182">
        <v>260</v>
      </c>
      <c r="G189" s="299">
        <v>753</v>
      </c>
      <c r="H189" s="267">
        <v>32.86666666666667</v>
      </c>
      <c r="I189" s="268">
        <v>17.333333333333332</v>
      </c>
      <c r="J189" s="268">
        <v>50.2</v>
      </c>
    </row>
    <row r="190" spans="2:10" ht="12.75">
      <c r="B190" s="698" t="s">
        <v>110</v>
      </c>
      <c r="C190" s="699"/>
      <c r="D190" s="236"/>
      <c r="E190" s="238"/>
      <c r="F190" s="238"/>
      <c r="G190" s="301"/>
      <c r="H190" s="302"/>
      <c r="I190" s="241"/>
      <c r="J190" s="241"/>
    </row>
    <row r="191" spans="2:10" ht="12.75">
      <c r="B191" s="700" t="s">
        <v>110</v>
      </c>
      <c r="C191" s="701"/>
      <c r="D191" s="223" t="s">
        <v>270</v>
      </c>
      <c r="E191" s="224">
        <v>728</v>
      </c>
      <c r="F191" s="224">
        <v>339</v>
      </c>
      <c r="G191" s="292">
        <v>1067</v>
      </c>
      <c r="H191" s="293">
        <v>48.53333333333333</v>
      </c>
      <c r="I191" s="227">
        <v>22.6</v>
      </c>
      <c r="J191" s="227">
        <v>71.13333333333334</v>
      </c>
    </row>
    <row r="192" spans="2:10" ht="12.75">
      <c r="B192" s="700" t="s">
        <v>111</v>
      </c>
      <c r="C192" s="701"/>
      <c r="D192" s="223" t="s">
        <v>269</v>
      </c>
      <c r="E192" s="224"/>
      <c r="F192" s="224">
        <v>29</v>
      </c>
      <c r="G192" s="292">
        <v>29</v>
      </c>
      <c r="H192" s="293"/>
      <c r="I192" s="227">
        <v>1.9333333333333333</v>
      </c>
      <c r="J192" s="227">
        <v>1.9333333333333333</v>
      </c>
    </row>
    <row r="193" spans="2:10" ht="13.5" thickBot="1">
      <c r="B193" s="706" t="s">
        <v>98</v>
      </c>
      <c r="C193" s="707"/>
      <c r="D193" s="228" t="s">
        <v>260</v>
      </c>
      <c r="E193" s="176">
        <v>270</v>
      </c>
      <c r="F193" s="176">
        <v>68</v>
      </c>
      <c r="G193" s="295">
        <v>338</v>
      </c>
      <c r="H193" s="296">
        <v>18</v>
      </c>
      <c r="I193" s="230">
        <v>4.533333333333333</v>
      </c>
      <c r="J193" s="230">
        <v>22.533333333333335</v>
      </c>
    </row>
    <row r="194" spans="2:10" ht="13.5" thickTop="1">
      <c r="B194" s="717" t="s">
        <v>343</v>
      </c>
      <c r="C194" s="718"/>
      <c r="D194" s="297"/>
      <c r="E194" s="182">
        <v>998</v>
      </c>
      <c r="F194" s="182">
        <v>436</v>
      </c>
      <c r="G194" s="299">
        <v>1434</v>
      </c>
      <c r="H194" s="267">
        <v>66.53333333333333</v>
      </c>
      <c r="I194" s="268">
        <v>29.06666666666667</v>
      </c>
      <c r="J194" s="268">
        <v>95.6</v>
      </c>
    </row>
    <row r="195" spans="2:10" ht="12.75">
      <c r="B195" s="694" t="s">
        <v>112</v>
      </c>
      <c r="C195" s="695"/>
      <c r="D195" s="308"/>
      <c r="E195" s="217">
        <v>5285</v>
      </c>
      <c r="F195" s="217">
        <v>2497</v>
      </c>
      <c r="G195" s="309">
        <v>7782</v>
      </c>
      <c r="H195" s="285">
        <v>352.3333333333333</v>
      </c>
      <c r="I195" s="252">
        <v>166.46666666666667</v>
      </c>
      <c r="J195" s="252">
        <v>518.8</v>
      </c>
    </row>
    <row r="198" spans="2:10" ht="12.75">
      <c r="B198" s="669" t="s">
        <v>312</v>
      </c>
      <c r="C198" s="669"/>
      <c r="D198" s="669"/>
      <c r="E198" s="669"/>
      <c r="F198" s="669"/>
      <c r="G198" s="669"/>
      <c r="H198" s="669"/>
      <c r="I198" s="669"/>
      <c r="J198" s="669"/>
    </row>
    <row r="199" spans="2:10" ht="12.75">
      <c r="B199" s="669"/>
      <c r="C199" s="669"/>
      <c r="D199" s="669"/>
      <c r="E199" s="669"/>
      <c r="F199" s="669"/>
      <c r="G199" s="669"/>
      <c r="H199" s="669"/>
      <c r="I199" s="669"/>
      <c r="J199" s="669"/>
    </row>
    <row r="200" spans="2:10" ht="15.75">
      <c r="B200" s="683" t="s">
        <v>113</v>
      </c>
      <c r="C200" s="683"/>
      <c r="D200" s="683"/>
      <c r="E200" s="683"/>
      <c r="F200" s="683"/>
      <c r="G200" s="683"/>
      <c r="H200" s="683"/>
      <c r="I200" s="683"/>
      <c r="J200" s="683"/>
    </row>
    <row r="201" spans="2:10" ht="12.75">
      <c r="B201" s="670" t="s">
        <v>318</v>
      </c>
      <c r="C201" s="715"/>
      <c r="D201" s="650" t="s">
        <v>330</v>
      </c>
      <c r="E201" s="645" t="s">
        <v>191</v>
      </c>
      <c r="F201" s="645"/>
      <c r="G201" s="643"/>
      <c r="H201" s="644" t="s">
        <v>192</v>
      </c>
      <c r="I201" s="645"/>
      <c r="J201" s="645"/>
    </row>
    <row r="202" spans="2:10" ht="12.75">
      <c r="B202" s="672"/>
      <c r="C202" s="716"/>
      <c r="D202" s="650"/>
      <c r="E202" s="253" t="s">
        <v>3</v>
      </c>
      <c r="F202" s="253" t="s">
        <v>4</v>
      </c>
      <c r="G202" s="254" t="s">
        <v>5</v>
      </c>
      <c r="H202" s="255" t="s">
        <v>3</v>
      </c>
      <c r="I202" s="253" t="s">
        <v>4</v>
      </c>
      <c r="J202" s="253" t="s">
        <v>5</v>
      </c>
    </row>
    <row r="203" spans="2:10" ht="12.75">
      <c r="B203" s="698" t="s">
        <v>114</v>
      </c>
      <c r="C203" s="699"/>
      <c r="D203" s="256"/>
      <c r="E203" s="257"/>
      <c r="F203" s="257"/>
      <c r="G203" s="258"/>
      <c r="H203" s="259"/>
      <c r="I203" s="257"/>
      <c r="J203" s="257"/>
    </row>
    <row r="204" spans="2:10" ht="12.75">
      <c r="B204" s="700" t="s">
        <v>115</v>
      </c>
      <c r="C204" s="701"/>
      <c r="D204" s="260" t="s">
        <v>271</v>
      </c>
      <c r="E204" s="201">
        <v>3888</v>
      </c>
      <c r="F204" s="201">
        <v>586</v>
      </c>
      <c r="G204" s="202">
        <v>4474</v>
      </c>
      <c r="H204" s="261">
        <v>259.20001</v>
      </c>
      <c r="I204" s="262">
        <v>39.066666</v>
      </c>
      <c r="J204" s="262">
        <v>298.26666</v>
      </c>
    </row>
    <row r="205" spans="2:10" ht="12.75">
      <c r="B205" s="700" t="s">
        <v>116</v>
      </c>
      <c r="C205" s="701"/>
      <c r="D205" s="260" t="s">
        <v>272</v>
      </c>
      <c r="E205" s="201">
        <v>261</v>
      </c>
      <c r="F205" s="201">
        <v>116</v>
      </c>
      <c r="G205" s="202">
        <v>377</v>
      </c>
      <c r="H205" s="261">
        <v>17.4</v>
      </c>
      <c r="I205" s="262">
        <v>7.7333331</v>
      </c>
      <c r="J205" s="262">
        <v>25.133333</v>
      </c>
    </row>
    <row r="206" spans="2:10" ht="13.5" thickBot="1">
      <c r="B206" s="706" t="s">
        <v>117</v>
      </c>
      <c r="C206" s="707"/>
      <c r="D206" s="263" t="s">
        <v>273</v>
      </c>
      <c r="E206" s="194">
        <v>1140</v>
      </c>
      <c r="F206" s="194"/>
      <c r="G206" s="195">
        <v>1140</v>
      </c>
      <c r="H206" s="264">
        <v>76</v>
      </c>
      <c r="I206" s="265"/>
      <c r="J206" s="265">
        <v>76</v>
      </c>
    </row>
    <row r="207" spans="2:10" ht="13.5" thickTop="1">
      <c r="B207" s="717" t="s">
        <v>344</v>
      </c>
      <c r="C207" s="718"/>
      <c r="D207" s="266"/>
      <c r="E207" s="182">
        <v>5289</v>
      </c>
      <c r="F207" s="182">
        <v>702</v>
      </c>
      <c r="G207" s="183">
        <v>5991</v>
      </c>
      <c r="H207" s="267">
        <v>352.60001</v>
      </c>
      <c r="I207" s="268">
        <v>46.7999991</v>
      </c>
      <c r="J207" s="268">
        <v>399.399993</v>
      </c>
    </row>
    <row r="208" spans="2:10" ht="12.75">
      <c r="B208" s="698" t="s">
        <v>118</v>
      </c>
      <c r="C208" s="699"/>
      <c r="D208" s="269"/>
      <c r="E208" s="188"/>
      <c r="F208" s="188"/>
      <c r="G208" s="189"/>
      <c r="H208" s="270"/>
      <c r="I208" s="271"/>
      <c r="J208" s="271"/>
    </row>
    <row r="209" spans="2:10" ht="13.5" thickBot="1">
      <c r="B209" s="706" t="s">
        <v>118</v>
      </c>
      <c r="C209" s="707"/>
      <c r="D209" s="263" t="s">
        <v>274</v>
      </c>
      <c r="E209" s="194">
        <v>2460</v>
      </c>
      <c r="F209" s="194">
        <v>507</v>
      </c>
      <c r="G209" s="195">
        <v>2967</v>
      </c>
      <c r="H209" s="264">
        <v>164</v>
      </c>
      <c r="I209" s="265">
        <v>33.799999</v>
      </c>
      <c r="J209" s="265">
        <v>197.8</v>
      </c>
    </row>
    <row r="210" spans="2:10" ht="13.5" thickTop="1">
      <c r="B210" s="717" t="s">
        <v>345</v>
      </c>
      <c r="C210" s="718"/>
      <c r="D210" s="266"/>
      <c r="E210" s="182">
        <v>2460</v>
      </c>
      <c r="F210" s="182">
        <v>507</v>
      </c>
      <c r="G210" s="183">
        <v>2967</v>
      </c>
      <c r="H210" s="267">
        <v>164</v>
      </c>
      <c r="I210" s="268">
        <v>33.799999</v>
      </c>
      <c r="J210" s="268">
        <v>197.8</v>
      </c>
    </row>
    <row r="211" spans="2:10" ht="12.75">
      <c r="B211" s="698" t="s">
        <v>121</v>
      </c>
      <c r="C211" s="699"/>
      <c r="D211" s="272"/>
      <c r="E211" s="272"/>
      <c r="F211" s="272"/>
      <c r="G211" s="273"/>
      <c r="H211" s="274"/>
      <c r="I211" s="272"/>
      <c r="J211" s="272"/>
    </row>
    <row r="212" spans="2:10" ht="12.75">
      <c r="B212" s="700" t="s">
        <v>122</v>
      </c>
      <c r="C212" s="701"/>
      <c r="D212" s="260" t="s">
        <v>275</v>
      </c>
      <c r="E212" s="201">
        <v>130</v>
      </c>
      <c r="F212" s="201"/>
      <c r="G212" s="202">
        <v>130</v>
      </c>
      <c r="H212" s="261">
        <v>8.666667</v>
      </c>
      <c r="I212" s="262"/>
      <c r="J212" s="262">
        <v>8.666667</v>
      </c>
    </row>
    <row r="213" spans="2:10" ht="13.5" thickBot="1">
      <c r="B213" s="706" t="s">
        <v>123</v>
      </c>
      <c r="C213" s="707"/>
      <c r="D213" s="263" t="s">
        <v>276</v>
      </c>
      <c r="E213" s="194">
        <v>996</v>
      </c>
      <c r="F213" s="194">
        <v>1256</v>
      </c>
      <c r="G213" s="195">
        <v>2252</v>
      </c>
      <c r="H213" s="264">
        <v>66.400002</v>
      </c>
      <c r="I213" s="265">
        <v>83.73333</v>
      </c>
      <c r="J213" s="265">
        <v>150.13333</v>
      </c>
    </row>
    <row r="214" spans="2:10" ht="13.5" thickTop="1">
      <c r="B214" s="717" t="s">
        <v>346</v>
      </c>
      <c r="C214" s="718"/>
      <c r="D214" s="266"/>
      <c r="E214" s="182">
        <v>1126</v>
      </c>
      <c r="F214" s="182">
        <v>1256</v>
      </c>
      <c r="G214" s="183">
        <v>2382</v>
      </c>
      <c r="H214" s="267">
        <v>75.066669</v>
      </c>
      <c r="I214" s="268">
        <v>83.73333</v>
      </c>
      <c r="J214" s="268">
        <v>158.799997</v>
      </c>
    </row>
    <row r="215" spans="2:10" ht="12.75">
      <c r="B215" s="698" t="s">
        <v>120</v>
      </c>
      <c r="C215" s="699"/>
      <c r="D215" s="275"/>
      <c r="E215" s="276"/>
      <c r="F215" s="276"/>
      <c r="G215" s="277"/>
      <c r="H215" s="278"/>
      <c r="I215" s="279"/>
      <c r="J215" s="279"/>
    </row>
    <row r="216" spans="2:10" ht="13.5" thickBot="1">
      <c r="B216" s="706" t="s">
        <v>120</v>
      </c>
      <c r="C216" s="707"/>
      <c r="D216" s="263" t="s">
        <v>277</v>
      </c>
      <c r="E216" s="194">
        <v>8694</v>
      </c>
      <c r="F216" s="194">
        <v>235</v>
      </c>
      <c r="G216" s="195">
        <v>8929</v>
      </c>
      <c r="H216" s="264">
        <v>579.59998</v>
      </c>
      <c r="I216" s="265">
        <v>15.666667</v>
      </c>
      <c r="J216" s="265">
        <v>595.26666</v>
      </c>
    </row>
    <row r="217" spans="2:10" ht="13.5" thickTop="1">
      <c r="B217" s="717" t="s">
        <v>347</v>
      </c>
      <c r="C217" s="718"/>
      <c r="D217" s="266"/>
      <c r="E217" s="182">
        <v>8694</v>
      </c>
      <c r="F217" s="182">
        <v>235</v>
      </c>
      <c r="G217" s="183">
        <v>8929</v>
      </c>
      <c r="H217" s="267">
        <v>579.59998</v>
      </c>
      <c r="I217" s="268">
        <v>15.666667</v>
      </c>
      <c r="J217" s="268">
        <v>595.26666</v>
      </c>
    </row>
    <row r="218" spans="2:10" ht="12.75">
      <c r="B218" s="698" t="s">
        <v>124</v>
      </c>
      <c r="C218" s="699"/>
      <c r="D218" s="269"/>
      <c r="E218" s="188"/>
      <c r="F218" s="188"/>
      <c r="G218" s="189"/>
      <c r="H218" s="270"/>
      <c r="I218" s="271"/>
      <c r="J218" s="271"/>
    </row>
    <row r="219" spans="2:10" ht="13.5" thickBot="1">
      <c r="B219" s="706" t="s">
        <v>124</v>
      </c>
      <c r="C219" s="707"/>
      <c r="D219" s="263" t="s">
        <v>278</v>
      </c>
      <c r="E219" s="194">
        <v>2586</v>
      </c>
      <c r="F219" s="194">
        <v>242</v>
      </c>
      <c r="G219" s="195">
        <v>2828</v>
      </c>
      <c r="H219" s="264">
        <v>172.39999</v>
      </c>
      <c r="I219" s="265">
        <v>16.133333</v>
      </c>
      <c r="J219" s="265">
        <v>188.53334</v>
      </c>
    </row>
    <row r="220" spans="2:10" ht="13.5" thickTop="1">
      <c r="B220" s="717" t="s">
        <v>348</v>
      </c>
      <c r="C220" s="718"/>
      <c r="D220" s="266"/>
      <c r="E220" s="182">
        <v>2586</v>
      </c>
      <c r="F220" s="182">
        <v>242</v>
      </c>
      <c r="G220" s="183">
        <v>2828</v>
      </c>
      <c r="H220" s="267">
        <v>172.39999</v>
      </c>
      <c r="I220" s="268">
        <v>16.133333</v>
      </c>
      <c r="J220" s="268">
        <v>188.53334</v>
      </c>
    </row>
    <row r="221" spans="2:10" ht="12.75">
      <c r="B221" s="698" t="s">
        <v>125</v>
      </c>
      <c r="C221" s="699"/>
      <c r="D221" s="269"/>
      <c r="E221" s="188"/>
      <c r="F221" s="188"/>
      <c r="G221" s="189"/>
      <c r="H221" s="270"/>
      <c r="I221" s="271"/>
      <c r="J221" s="271"/>
    </row>
    <row r="222" spans="2:10" ht="13.5" thickBot="1">
      <c r="B222" s="706" t="s">
        <v>125</v>
      </c>
      <c r="C222" s="707"/>
      <c r="D222" s="263" t="s">
        <v>279</v>
      </c>
      <c r="E222" s="194">
        <v>6059</v>
      </c>
      <c r="F222" s="194">
        <v>1141</v>
      </c>
      <c r="G222" s="195">
        <v>7200</v>
      </c>
      <c r="H222" s="264">
        <v>403.93332</v>
      </c>
      <c r="I222" s="265">
        <v>76.066666</v>
      </c>
      <c r="J222" s="265">
        <v>480</v>
      </c>
    </row>
    <row r="223" spans="2:10" ht="13.5" thickTop="1">
      <c r="B223" s="717" t="s">
        <v>349</v>
      </c>
      <c r="C223" s="718"/>
      <c r="D223" s="266"/>
      <c r="E223" s="182">
        <v>6059</v>
      </c>
      <c r="F223" s="182">
        <v>1141</v>
      </c>
      <c r="G223" s="183">
        <v>7200</v>
      </c>
      <c r="H223" s="267">
        <v>403.93332</v>
      </c>
      <c r="I223" s="268">
        <v>76.066666</v>
      </c>
      <c r="J223" s="268">
        <v>480</v>
      </c>
    </row>
    <row r="224" spans="2:10" ht="12.75">
      <c r="B224" s="698" t="s">
        <v>126</v>
      </c>
      <c r="C224" s="699"/>
      <c r="D224" s="269"/>
      <c r="E224" s="188"/>
      <c r="F224" s="188"/>
      <c r="G224" s="189"/>
      <c r="H224" s="270"/>
      <c r="I224" s="271"/>
      <c r="J224" s="271"/>
    </row>
    <row r="225" spans="2:10" ht="13.5" thickBot="1">
      <c r="B225" s="706" t="s">
        <v>126</v>
      </c>
      <c r="C225" s="707"/>
      <c r="D225" s="263" t="s">
        <v>280</v>
      </c>
      <c r="E225" s="194">
        <v>1229</v>
      </c>
      <c r="F225" s="194">
        <v>271</v>
      </c>
      <c r="G225" s="195">
        <v>1500</v>
      </c>
      <c r="H225" s="264">
        <v>81.933334</v>
      </c>
      <c r="I225" s="265">
        <v>18.066668</v>
      </c>
      <c r="J225" s="265">
        <v>100</v>
      </c>
    </row>
    <row r="226" spans="2:10" ht="13.5" thickTop="1">
      <c r="B226" s="717" t="s">
        <v>350</v>
      </c>
      <c r="C226" s="718"/>
      <c r="D226" s="280"/>
      <c r="E226" s="281">
        <v>1229</v>
      </c>
      <c r="F226" s="281">
        <v>271</v>
      </c>
      <c r="G226" s="282">
        <v>1500</v>
      </c>
      <c r="H226" s="283">
        <v>81.933334</v>
      </c>
      <c r="I226" s="284">
        <v>18.066668</v>
      </c>
      <c r="J226" s="284">
        <v>100</v>
      </c>
    </row>
    <row r="227" spans="2:10" ht="12.75">
      <c r="B227" s="694" t="s">
        <v>127</v>
      </c>
      <c r="C227" s="695"/>
      <c r="D227" s="216"/>
      <c r="E227" s="217">
        <v>27443</v>
      </c>
      <c r="F227" s="217">
        <v>4354</v>
      </c>
      <c r="G227" s="218">
        <v>31797</v>
      </c>
      <c r="H227" s="285">
        <v>1829.533303</v>
      </c>
      <c r="I227" s="252">
        <v>290.26666209999996</v>
      </c>
      <c r="J227" s="252">
        <v>2119.79999</v>
      </c>
    </row>
    <row r="231" spans="2:10" ht="12.75">
      <c r="B231" s="669" t="s">
        <v>312</v>
      </c>
      <c r="C231" s="669"/>
      <c r="D231" s="669"/>
      <c r="E231" s="669"/>
      <c r="F231" s="669"/>
      <c r="G231" s="669"/>
      <c r="H231" s="669"/>
      <c r="I231" s="669"/>
      <c r="J231" s="669"/>
    </row>
    <row r="232" spans="2:10" ht="12.75">
      <c r="B232" s="669"/>
      <c r="C232" s="669"/>
      <c r="D232" s="669"/>
      <c r="E232" s="669"/>
      <c r="F232" s="669"/>
      <c r="G232" s="669"/>
      <c r="H232" s="669"/>
      <c r="I232" s="669"/>
      <c r="J232" s="669"/>
    </row>
    <row r="233" spans="2:10" ht="20.25" customHeight="1">
      <c r="B233" s="729" t="s">
        <v>128</v>
      </c>
      <c r="C233" s="729"/>
      <c r="D233" s="729"/>
      <c r="E233" s="729"/>
      <c r="F233" s="729"/>
      <c r="G233" s="729"/>
      <c r="H233" s="729"/>
      <c r="I233" s="729"/>
      <c r="J233" s="729"/>
    </row>
    <row r="234" spans="2:10" ht="12.75">
      <c r="B234" s="670" t="s">
        <v>318</v>
      </c>
      <c r="C234" s="715"/>
      <c r="D234" s="650" t="s">
        <v>330</v>
      </c>
      <c r="E234" s="645" t="s">
        <v>191</v>
      </c>
      <c r="F234" s="645"/>
      <c r="G234" s="719"/>
      <c r="H234" s="642" t="s">
        <v>192</v>
      </c>
      <c r="I234" s="645"/>
      <c r="J234" s="645"/>
    </row>
    <row r="235" spans="2:10" ht="12.75">
      <c r="B235" s="672"/>
      <c r="C235" s="716"/>
      <c r="D235" s="650"/>
      <c r="E235" s="222" t="s">
        <v>3</v>
      </c>
      <c r="F235" s="222" t="s">
        <v>4</v>
      </c>
      <c r="G235" s="286" t="s">
        <v>5</v>
      </c>
      <c r="H235" s="75" t="s">
        <v>3</v>
      </c>
      <c r="I235" s="222" t="s">
        <v>4</v>
      </c>
      <c r="J235" s="222" t="s">
        <v>5</v>
      </c>
    </row>
    <row r="236" spans="2:10" ht="12.75">
      <c r="B236" s="688" t="s">
        <v>129</v>
      </c>
      <c r="C236" s="688"/>
      <c r="D236" s="256"/>
      <c r="E236" s="257"/>
      <c r="F236" s="257"/>
      <c r="G236" s="310"/>
      <c r="H236" s="259"/>
      <c r="I236" s="257"/>
      <c r="J236" s="257"/>
    </row>
    <row r="237" spans="2:10" ht="12.75">
      <c r="B237" s="724" t="s">
        <v>130</v>
      </c>
      <c r="C237" s="724"/>
      <c r="D237" s="260" t="s">
        <v>281</v>
      </c>
      <c r="E237" s="201">
        <v>220</v>
      </c>
      <c r="F237" s="201">
        <v>5</v>
      </c>
      <c r="G237" s="312">
        <v>225</v>
      </c>
      <c r="H237" s="261">
        <v>14.666667</v>
      </c>
      <c r="I237" s="262">
        <v>0.33333334</v>
      </c>
      <c r="J237" s="262">
        <v>15</v>
      </c>
    </row>
    <row r="238" spans="2:10" ht="12.75">
      <c r="B238" s="311" t="s">
        <v>131</v>
      </c>
      <c r="C238" s="311"/>
      <c r="D238" s="260" t="s">
        <v>282</v>
      </c>
      <c r="E238" s="201"/>
      <c r="F238" s="201">
        <v>651</v>
      </c>
      <c r="G238" s="312">
        <v>651</v>
      </c>
      <c r="H238" s="261"/>
      <c r="I238" s="262">
        <v>43.400002</v>
      </c>
      <c r="J238" s="262">
        <v>43.400002</v>
      </c>
    </row>
    <row r="239" spans="2:10" ht="12.75">
      <c r="B239" s="724" t="s">
        <v>132</v>
      </c>
      <c r="C239" s="724"/>
      <c r="D239" s="260" t="s">
        <v>283</v>
      </c>
      <c r="E239" s="201"/>
      <c r="F239" s="201">
        <v>1279</v>
      </c>
      <c r="G239" s="312">
        <v>1279</v>
      </c>
      <c r="H239" s="261"/>
      <c r="I239" s="262">
        <v>85.26667</v>
      </c>
      <c r="J239" s="262">
        <v>85.26667</v>
      </c>
    </row>
    <row r="240" spans="2:10" ht="12.75">
      <c r="B240" s="724" t="s">
        <v>133</v>
      </c>
      <c r="C240" s="724"/>
      <c r="D240" s="260" t="s">
        <v>284</v>
      </c>
      <c r="E240" s="201">
        <v>200</v>
      </c>
      <c r="F240" s="201"/>
      <c r="G240" s="312">
        <v>200</v>
      </c>
      <c r="H240" s="261">
        <v>13.333333</v>
      </c>
      <c r="I240" s="262"/>
      <c r="J240" s="262">
        <v>13.333333</v>
      </c>
    </row>
    <row r="241" spans="2:10" ht="12.75">
      <c r="B241" s="724" t="s">
        <v>134</v>
      </c>
      <c r="C241" s="724"/>
      <c r="D241" s="260" t="s">
        <v>285</v>
      </c>
      <c r="E241" s="201">
        <v>256</v>
      </c>
      <c r="F241" s="201"/>
      <c r="G241" s="312">
        <v>256</v>
      </c>
      <c r="H241" s="261">
        <v>17.066668</v>
      </c>
      <c r="I241" s="262"/>
      <c r="J241" s="262">
        <v>17.066668</v>
      </c>
    </row>
    <row r="242" spans="2:10" ht="13.5" thickBot="1">
      <c r="B242" s="725" t="s">
        <v>129</v>
      </c>
      <c r="C242" s="725"/>
      <c r="D242" s="263" t="s">
        <v>286</v>
      </c>
      <c r="E242" s="194">
        <v>3820</v>
      </c>
      <c r="F242" s="194">
        <v>760</v>
      </c>
      <c r="G242" s="313">
        <v>4580</v>
      </c>
      <c r="H242" s="264">
        <v>254.66667</v>
      </c>
      <c r="I242" s="265">
        <v>50.666668</v>
      </c>
      <c r="J242" s="265">
        <v>305.33334</v>
      </c>
    </row>
    <row r="243" spans="2:10" ht="13.5" thickTop="1">
      <c r="B243" s="712" t="s">
        <v>351</v>
      </c>
      <c r="C243" s="712"/>
      <c r="D243" s="314"/>
      <c r="E243" s="233">
        <v>4496</v>
      </c>
      <c r="F243" s="233">
        <v>2695</v>
      </c>
      <c r="G243" s="315">
        <v>7191</v>
      </c>
      <c r="H243" s="316">
        <v>299.733338</v>
      </c>
      <c r="I243" s="245">
        <v>179.66667334</v>
      </c>
      <c r="J243" s="245">
        <v>479.40001300000006</v>
      </c>
    </row>
    <row r="244" spans="2:10" ht="12.75">
      <c r="B244" s="730" t="s">
        <v>135</v>
      </c>
      <c r="C244" s="730"/>
      <c r="D244" s="308"/>
      <c r="E244" s="217">
        <v>4496</v>
      </c>
      <c r="F244" s="217">
        <v>2695</v>
      </c>
      <c r="G244" s="309">
        <v>7191</v>
      </c>
      <c r="H244" s="285">
        <v>299.733338</v>
      </c>
      <c r="I244" s="252">
        <v>179.66667334</v>
      </c>
      <c r="J244" s="252">
        <v>479.40001300000006</v>
      </c>
    </row>
    <row r="245" spans="8:10" ht="12.75">
      <c r="H245" s="500"/>
      <c r="I245" s="500"/>
      <c r="J245" s="500"/>
    </row>
    <row r="246" spans="2:10" ht="20.25" customHeight="1">
      <c r="B246" s="729" t="s">
        <v>136</v>
      </c>
      <c r="C246" s="729"/>
      <c r="D246" s="729"/>
      <c r="E246" s="729"/>
      <c r="F246" s="729"/>
      <c r="G246" s="729"/>
      <c r="H246" s="729"/>
      <c r="I246" s="729"/>
      <c r="J246" s="729"/>
    </row>
    <row r="247" spans="2:10" ht="12.75">
      <c r="B247" s="650" t="s">
        <v>318</v>
      </c>
      <c r="C247" s="650"/>
      <c r="D247" s="650" t="s">
        <v>330</v>
      </c>
      <c r="E247" s="645" t="s">
        <v>191</v>
      </c>
      <c r="F247" s="645"/>
      <c r="G247" s="719"/>
      <c r="H247" s="642" t="s">
        <v>192</v>
      </c>
      <c r="I247" s="645"/>
      <c r="J247" s="645"/>
    </row>
    <row r="248" spans="2:10" ht="12.75">
      <c r="B248" s="650"/>
      <c r="C248" s="650"/>
      <c r="D248" s="650"/>
      <c r="E248" s="222" t="s">
        <v>3</v>
      </c>
      <c r="F248" s="222" t="s">
        <v>4</v>
      </c>
      <c r="G248" s="286" t="s">
        <v>5</v>
      </c>
      <c r="H248" s="75" t="s">
        <v>3</v>
      </c>
      <c r="I248" s="222" t="s">
        <v>4</v>
      </c>
      <c r="J248" s="222" t="s">
        <v>5</v>
      </c>
    </row>
    <row r="249" spans="2:10" ht="12.75">
      <c r="B249" s="688" t="s">
        <v>137</v>
      </c>
      <c r="C249" s="688"/>
      <c r="D249" s="256"/>
      <c r="E249" s="257"/>
      <c r="F249" s="257"/>
      <c r="G249" s="310"/>
      <c r="H249" s="259"/>
      <c r="I249" s="257"/>
      <c r="J249" s="257"/>
    </row>
    <row r="250" spans="2:10" ht="13.5" thickBot="1">
      <c r="B250" s="727" t="s">
        <v>137</v>
      </c>
      <c r="C250" s="728"/>
      <c r="D250" s="317" t="s">
        <v>287</v>
      </c>
      <c r="E250" s="194"/>
      <c r="F250" s="194">
        <v>8805</v>
      </c>
      <c r="G250" s="313">
        <v>8805</v>
      </c>
      <c r="H250" s="264"/>
      <c r="I250" s="265">
        <v>587</v>
      </c>
      <c r="J250" s="265">
        <v>587</v>
      </c>
    </row>
    <row r="251" spans="2:10" ht="13.5" thickTop="1">
      <c r="B251" s="726" t="s">
        <v>138</v>
      </c>
      <c r="C251" s="726"/>
      <c r="D251" s="318"/>
      <c r="E251" s="164"/>
      <c r="F251" s="164">
        <v>8805</v>
      </c>
      <c r="G251" s="319">
        <v>8805</v>
      </c>
      <c r="H251" s="320"/>
      <c r="I251" s="168">
        <v>587</v>
      </c>
      <c r="J251" s="168">
        <v>587</v>
      </c>
    </row>
    <row r="252" spans="8:10" ht="12.75">
      <c r="H252" s="500"/>
      <c r="I252" s="500"/>
      <c r="J252" s="500"/>
    </row>
    <row r="253" spans="2:10" ht="20.25" customHeight="1">
      <c r="B253" s="729" t="s">
        <v>139</v>
      </c>
      <c r="C253" s="729"/>
      <c r="D253" s="729"/>
      <c r="E253" s="729"/>
      <c r="F253" s="729"/>
      <c r="G253" s="729"/>
      <c r="H253" s="729"/>
      <c r="I253" s="729"/>
      <c r="J253" s="729"/>
    </row>
    <row r="254" spans="2:10" ht="12.75">
      <c r="B254" s="650" t="s">
        <v>318</v>
      </c>
      <c r="C254" s="650"/>
      <c r="D254" s="650" t="s">
        <v>330</v>
      </c>
      <c r="E254" s="645" t="s">
        <v>191</v>
      </c>
      <c r="F254" s="645"/>
      <c r="G254" s="719"/>
      <c r="H254" s="642" t="s">
        <v>192</v>
      </c>
      <c r="I254" s="645"/>
      <c r="J254" s="645"/>
    </row>
    <row r="255" spans="2:10" ht="12.75">
      <c r="B255" s="650"/>
      <c r="C255" s="650"/>
      <c r="D255" s="650"/>
      <c r="E255" s="222" t="s">
        <v>3</v>
      </c>
      <c r="F255" s="222" t="s">
        <v>4</v>
      </c>
      <c r="G255" s="286" t="s">
        <v>5</v>
      </c>
      <c r="H255" s="75" t="s">
        <v>3</v>
      </c>
      <c r="I255" s="222" t="s">
        <v>4</v>
      </c>
      <c r="J255" s="222" t="s">
        <v>5</v>
      </c>
    </row>
    <row r="256" spans="2:10" ht="12.75">
      <c r="B256" s="688" t="s">
        <v>119</v>
      </c>
      <c r="C256" s="688"/>
      <c r="D256" s="256"/>
      <c r="E256" s="257"/>
      <c r="F256" s="257"/>
      <c r="G256" s="310"/>
      <c r="H256" s="259"/>
      <c r="I256" s="257"/>
      <c r="J256" s="257"/>
    </row>
    <row r="257" spans="2:10" ht="12.75">
      <c r="B257" s="724" t="s">
        <v>140</v>
      </c>
      <c r="C257" s="724"/>
      <c r="D257" s="260" t="s">
        <v>140</v>
      </c>
      <c r="E257" s="201">
        <v>169</v>
      </c>
      <c r="F257" s="201"/>
      <c r="G257" s="312">
        <v>169</v>
      </c>
      <c r="H257" s="261">
        <v>11.266666</v>
      </c>
      <c r="I257" s="262"/>
      <c r="J257" s="262">
        <v>11.266666</v>
      </c>
    </row>
    <row r="258" spans="2:10" ht="12.75">
      <c r="B258" s="724" t="s">
        <v>141</v>
      </c>
      <c r="C258" s="724"/>
      <c r="D258" s="260" t="s">
        <v>288</v>
      </c>
      <c r="E258" s="201">
        <v>29</v>
      </c>
      <c r="F258" s="201"/>
      <c r="G258" s="312">
        <v>29</v>
      </c>
      <c r="H258" s="261">
        <v>1.9333333</v>
      </c>
      <c r="I258" s="262"/>
      <c r="J258" s="262">
        <v>1.9333333</v>
      </c>
    </row>
    <row r="259" spans="2:10" ht="12.75">
      <c r="B259" s="724" t="s">
        <v>34</v>
      </c>
      <c r="C259" s="724"/>
      <c r="D259" s="260" t="s">
        <v>211</v>
      </c>
      <c r="E259" s="201">
        <v>616</v>
      </c>
      <c r="F259" s="201"/>
      <c r="G259" s="312">
        <v>616</v>
      </c>
      <c r="H259" s="261">
        <v>41.066666</v>
      </c>
      <c r="I259" s="262"/>
      <c r="J259" s="262">
        <v>41.066666</v>
      </c>
    </row>
    <row r="260" spans="2:10" ht="12.75">
      <c r="B260" s="724" t="s">
        <v>142</v>
      </c>
      <c r="C260" s="724"/>
      <c r="D260" s="260" t="s">
        <v>212</v>
      </c>
      <c r="E260" s="201">
        <v>4</v>
      </c>
      <c r="F260" s="201"/>
      <c r="G260" s="312">
        <v>4</v>
      </c>
      <c r="H260" s="261">
        <v>0.26666668</v>
      </c>
      <c r="I260" s="262"/>
      <c r="J260" s="262">
        <v>0.26666668</v>
      </c>
    </row>
    <row r="261" spans="2:10" ht="13.5" thickBot="1">
      <c r="B261" s="725" t="s">
        <v>120</v>
      </c>
      <c r="C261" s="725"/>
      <c r="D261" s="263" t="s">
        <v>277</v>
      </c>
      <c r="E261" s="194">
        <v>1620</v>
      </c>
      <c r="F261" s="194"/>
      <c r="G261" s="313">
        <v>1620</v>
      </c>
      <c r="H261" s="264">
        <v>108</v>
      </c>
      <c r="I261" s="265"/>
      <c r="J261" s="265">
        <v>108</v>
      </c>
    </row>
    <row r="262" spans="2:10" ht="13.5" thickTop="1">
      <c r="B262" s="726" t="s">
        <v>143</v>
      </c>
      <c r="C262" s="726"/>
      <c r="D262" s="318"/>
      <c r="E262" s="164">
        <v>2438</v>
      </c>
      <c r="F262" s="164"/>
      <c r="G262" s="319">
        <v>2438</v>
      </c>
      <c r="H262" s="320">
        <v>162.53333198</v>
      </c>
      <c r="I262" s="168"/>
      <c r="J262" s="168">
        <v>162.53333198</v>
      </c>
    </row>
    <row r="263" spans="8:10" ht="12.75">
      <c r="H263" s="500"/>
      <c r="I263" s="500"/>
      <c r="J263" s="500"/>
    </row>
    <row r="264" spans="2:10" ht="20.25" customHeight="1">
      <c r="B264" s="729" t="s">
        <v>144</v>
      </c>
      <c r="C264" s="729"/>
      <c r="D264" s="729"/>
      <c r="E264" s="729"/>
      <c r="F264" s="729"/>
      <c r="G264" s="729"/>
      <c r="H264" s="729"/>
      <c r="I264" s="729"/>
      <c r="J264" s="729"/>
    </row>
    <row r="265" spans="2:10" ht="12.75">
      <c r="B265" s="650" t="s">
        <v>318</v>
      </c>
      <c r="C265" s="650"/>
      <c r="D265" s="650" t="s">
        <v>330</v>
      </c>
      <c r="E265" s="645" t="s">
        <v>191</v>
      </c>
      <c r="F265" s="645"/>
      <c r="G265" s="645"/>
      <c r="H265" s="645" t="s">
        <v>192</v>
      </c>
      <c r="I265" s="645"/>
      <c r="J265" s="645"/>
    </row>
    <row r="266" spans="2:10" ht="12.75">
      <c r="B266" s="650"/>
      <c r="C266" s="650"/>
      <c r="D266" s="650"/>
      <c r="E266" s="222" t="s">
        <v>3</v>
      </c>
      <c r="F266" s="222" t="s">
        <v>4</v>
      </c>
      <c r="G266" s="222" t="s">
        <v>5</v>
      </c>
      <c r="H266" s="222" t="s">
        <v>3</v>
      </c>
      <c r="I266" s="222" t="s">
        <v>4</v>
      </c>
      <c r="J266" s="222" t="s">
        <v>5</v>
      </c>
    </row>
    <row r="267" spans="2:10" ht="12.75">
      <c r="B267" s="688" t="s">
        <v>144</v>
      </c>
      <c r="C267" s="688"/>
      <c r="D267" s="256"/>
      <c r="E267" s="257"/>
      <c r="F267" s="257"/>
      <c r="G267" s="257"/>
      <c r="H267" s="257"/>
      <c r="I267" s="257"/>
      <c r="J267" s="257"/>
    </row>
    <row r="268" spans="2:10" ht="13.5" thickBot="1">
      <c r="B268" s="725" t="s">
        <v>145</v>
      </c>
      <c r="C268" s="725"/>
      <c r="D268" s="263" t="s">
        <v>289</v>
      </c>
      <c r="E268" s="265"/>
      <c r="F268" s="194">
        <v>2</v>
      </c>
      <c r="G268" s="194">
        <v>2</v>
      </c>
      <c r="H268" s="265"/>
      <c r="I268" s="265">
        <v>0.13333334</v>
      </c>
      <c r="J268" s="265">
        <v>0.13333334</v>
      </c>
    </row>
    <row r="269" spans="2:10" ht="13.5" thickTop="1">
      <c r="B269" s="726" t="s">
        <v>146</v>
      </c>
      <c r="C269" s="726"/>
      <c r="D269" s="318"/>
      <c r="E269" s="164"/>
      <c r="F269" s="164">
        <v>2</v>
      </c>
      <c r="G269" s="164">
        <v>2</v>
      </c>
      <c r="H269" s="168"/>
      <c r="I269" s="168">
        <v>0.13333334</v>
      </c>
      <c r="J269" s="168">
        <v>0.13333334</v>
      </c>
    </row>
    <row r="272" spans="2:10" ht="12.75">
      <c r="B272" s="739" t="s">
        <v>312</v>
      </c>
      <c r="C272" s="739"/>
      <c r="D272" s="739"/>
      <c r="E272" s="739"/>
      <c r="F272" s="739"/>
      <c r="G272" s="739"/>
      <c r="H272" s="739"/>
      <c r="I272" s="739"/>
      <c r="J272" s="739"/>
    </row>
    <row r="273" spans="2:10" ht="12.75">
      <c r="B273" s="739"/>
      <c r="C273" s="739"/>
      <c r="D273" s="739"/>
      <c r="E273" s="739"/>
      <c r="F273" s="739"/>
      <c r="G273" s="739"/>
      <c r="H273" s="739"/>
      <c r="I273" s="739"/>
      <c r="J273" s="739"/>
    </row>
    <row r="274" spans="2:10" ht="15.75">
      <c r="B274" s="729" t="s">
        <v>147</v>
      </c>
      <c r="C274" s="729"/>
      <c r="D274" s="729"/>
      <c r="E274" s="729"/>
      <c r="F274" s="729"/>
      <c r="G274" s="729"/>
      <c r="H274" s="729"/>
      <c r="I274" s="729"/>
      <c r="J274" s="729"/>
    </row>
    <row r="275" spans="2:10" ht="12.75">
      <c r="B275" s="670" t="s">
        <v>318</v>
      </c>
      <c r="C275" s="715"/>
      <c r="D275" s="650" t="s">
        <v>330</v>
      </c>
      <c r="E275" s="645" t="s">
        <v>191</v>
      </c>
      <c r="F275" s="645"/>
      <c r="G275" s="719"/>
      <c r="H275" s="642" t="s">
        <v>192</v>
      </c>
      <c r="I275" s="645"/>
      <c r="J275" s="645"/>
    </row>
    <row r="276" spans="2:10" ht="12.75">
      <c r="B276" s="672"/>
      <c r="C276" s="716"/>
      <c r="D276" s="650"/>
      <c r="E276" s="222" t="s">
        <v>3</v>
      </c>
      <c r="F276" s="222" t="s">
        <v>4</v>
      </c>
      <c r="G276" s="286" t="s">
        <v>5</v>
      </c>
      <c r="H276" s="75" t="s">
        <v>3</v>
      </c>
      <c r="I276" s="222" t="s">
        <v>4</v>
      </c>
      <c r="J276" s="222" t="s">
        <v>5</v>
      </c>
    </row>
    <row r="277" spans="2:10" ht="12.75">
      <c r="B277" s="688" t="s">
        <v>148</v>
      </c>
      <c r="C277" s="688"/>
      <c r="D277" s="256"/>
      <c r="E277" s="257"/>
      <c r="F277" s="257"/>
      <c r="G277" s="310"/>
      <c r="H277" s="259"/>
      <c r="I277" s="257"/>
      <c r="J277" s="257"/>
    </row>
    <row r="278" spans="2:10" ht="12.75">
      <c r="B278" s="732" t="s">
        <v>149</v>
      </c>
      <c r="C278" s="732"/>
      <c r="D278" s="321" t="s">
        <v>290</v>
      </c>
      <c r="E278" s="201">
        <v>6</v>
      </c>
      <c r="F278" s="201"/>
      <c r="G278" s="312">
        <v>6</v>
      </c>
      <c r="H278" s="261">
        <v>0.40000001</v>
      </c>
      <c r="I278" s="262"/>
      <c r="J278" s="262">
        <v>0.40000001</v>
      </c>
    </row>
    <row r="279" spans="2:10" ht="12.75">
      <c r="B279" s="732" t="s">
        <v>150</v>
      </c>
      <c r="C279" s="732"/>
      <c r="D279" s="321" t="s">
        <v>291</v>
      </c>
      <c r="E279" s="201">
        <v>193</v>
      </c>
      <c r="F279" s="201"/>
      <c r="G279" s="312">
        <v>193</v>
      </c>
      <c r="H279" s="261">
        <v>12.866667</v>
      </c>
      <c r="I279" s="262"/>
      <c r="J279" s="262">
        <v>12.866667</v>
      </c>
    </row>
    <row r="280" spans="2:10" ht="13.5" thickBot="1">
      <c r="B280" s="733" t="s">
        <v>151</v>
      </c>
      <c r="C280" s="733"/>
      <c r="D280" s="317" t="s">
        <v>292</v>
      </c>
      <c r="E280" s="194">
        <v>17</v>
      </c>
      <c r="F280" s="194"/>
      <c r="G280" s="313">
        <v>17</v>
      </c>
      <c r="H280" s="264">
        <v>1.1333333</v>
      </c>
      <c r="I280" s="265"/>
      <c r="J280" s="265">
        <v>1.1333333</v>
      </c>
    </row>
    <row r="281" spans="2:10" ht="13.5" thickTop="1">
      <c r="B281" s="731" t="s">
        <v>352</v>
      </c>
      <c r="C281" s="731"/>
      <c r="D281" s="104"/>
      <c r="E281" s="32">
        <v>216</v>
      </c>
      <c r="F281" s="32"/>
      <c r="G281" s="322">
        <v>216</v>
      </c>
      <c r="H281" s="323">
        <v>14.40000031</v>
      </c>
      <c r="I281" s="324"/>
      <c r="J281" s="324">
        <v>14.40000031</v>
      </c>
    </row>
    <row r="282" spans="2:10" ht="12.75">
      <c r="B282" s="694" t="s">
        <v>152</v>
      </c>
      <c r="C282" s="695"/>
      <c r="D282" s="308"/>
      <c r="E282" s="217">
        <v>216</v>
      </c>
      <c r="F282" s="217"/>
      <c r="G282" s="309">
        <v>216</v>
      </c>
      <c r="H282" s="285">
        <v>14.40000031</v>
      </c>
      <c r="I282" s="252"/>
      <c r="J282" s="252">
        <v>14.40000031</v>
      </c>
    </row>
    <row r="283" spans="2:10" ht="12.75">
      <c r="B283" s="501"/>
      <c r="C283" s="502"/>
      <c r="D283" s="446"/>
      <c r="E283" s="497"/>
      <c r="F283" s="497"/>
      <c r="G283" s="497"/>
      <c r="H283" s="503"/>
      <c r="I283" s="503"/>
      <c r="J283" s="503"/>
    </row>
    <row r="284" spans="2:10" ht="15.75">
      <c r="B284" s="729" t="s">
        <v>153</v>
      </c>
      <c r="C284" s="729"/>
      <c r="D284" s="729"/>
      <c r="E284" s="729"/>
      <c r="F284" s="729"/>
      <c r="G284" s="729"/>
      <c r="H284" s="729"/>
      <c r="I284" s="729"/>
      <c r="J284" s="729"/>
    </row>
    <row r="285" spans="2:10" ht="12.75">
      <c r="B285" s="650" t="s">
        <v>318</v>
      </c>
      <c r="C285" s="650"/>
      <c r="D285" s="650" t="s">
        <v>330</v>
      </c>
      <c r="E285" s="645" t="s">
        <v>191</v>
      </c>
      <c r="F285" s="645"/>
      <c r="G285" s="719"/>
      <c r="H285" s="642" t="s">
        <v>192</v>
      </c>
      <c r="I285" s="645"/>
      <c r="J285" s="645"/>
    </row>
    <row r="286" spans="2:10" ht="12.75">
      <c r="B286" s="650"/>
      <c r="C286" s="650"/>
      <c r="D286" s="650"/>
      <c r="E286" s="222" t="s">
        <v>3</v>
      </c>
      <c r="F286" s="222" t="s">
        <v>4</v>
      </c>
      <c r="G286" s="286" t="s">
        <v>5</v>
      </c>
      <c r="H286" s="75" t="s">
        <v>3</v>
      </c>
      <c r="I286" s="222" t="s">
        <v>4</v>
      </c>
      <c r="J286" s="222" t="s">
        <v>5</v>
      </c>
    </row>
    <row r="287" spans="2:10" ht="12.75">
      <c r="B287" s="688" t="s">
        <v>154</v>
      </c>
      <c r="C287" s="688"/>
      <c r="D287" s="256"/>
      <c r="E287" s="257"/>
      <c r="F287" s="257"/>
      <c r="G287" s="310"/>
      <c r="H287" s="259"/>
      <c r="I287" s="257"/>
      <c r="J287" s="257"/>
    </row>
    <row r="288" spans="2:10" ht="13.5" thickBot="1">
      <c r="B288" s="733" t="s">
        <v>154</v>
      </c>
      <c r="C288" s="733"/>
      <c r="D288" s="317" t="s">
        <v>293</v>
      </c>
      <c r="E288" s="325">
        <v>43</v>
      </c>
      <c r="F288" s="325"/>
      <c r="G288" s="326">
        <v>43</v>
      </c>
      <c r="H288" s="264">
        <v>2.8666666</v>
      </c>
      <c r="I288" s="265"/>
      <c r="J288" s="265">
        <v>2.8666666</v>
      </c>
    </row>
    <row r="289" spans="2:10" ht="13.5" thickTop="1">
      <c r="B289" s="726" t="s">
        <v>155</v>
      </c>
      <c r="C289" s="726"/>
      <c r="D289" s="318"/>
      <c r="E289" s="164">
        <v>43</v>
      </c>
      <c r="F289" s="164"/>
      <c r="G289" s="319">
        <v>43</v>
      </c>
      <c r="H289" s="320">
        <v>2.8666666</v>
      </c>
      <c r="I289" s="168"/>
      <c r="J289" s="168">
        <v>2.8666666</v>
      </c>
    </row>
    <row r="290" spans="2:10" ht="12.75">
      <c r="B290" s="501"/>
      <c r="C290" s="502"/>
      <c r="D290" s="502"/>
      <c r="E290" s="497"/>
      <c r="F290" s="497"/>
      <c r="G290" s="497"/>
      <c r="H290" s="503"/>
      <c r="I290" s="503"/>
      <c r="J290" s="503"/>
    </row>
    <row r="291" spans="2:10" ht="18.75" thickBot="1">
      <c r="B291" s="739" t="s">
        <v>313</v>
      </c>
      <c r="C291" s="739"/>
      <c r="D291" s="739"/>
      <c r="E291" s="739"/>
      <c r="F291" s="739"/>
      <c r="G291" s="739"/>
      <c r="H291" s="739"/>
      <c r="I291" s="739"/>
      <c r="J291" s="739"/>
    </row>
    <row r="292" spans="2:10" ht="12.75">
      <c r="B292" s="670" t="s">
        <v>318</v>
      </c>
      <c r="C292" s="715"/>
      <c r="D292" s="734" t="s">
        <v>330</v>
      </c>
      <c r="E292" s="735" t="s">
        <v>191</v>
      </c>
      <c r="F292" s="736"/>
      <c r="G292" s="737"/>
      <c r="H292" s="738" t="s">
        <v>192</v>
      </c>
      <c r="I292" s="736"/>
      <c r="J292" s="737"/>
    </row>
    <row r="293" spans="2:10" ht="13.5" thickBot="1">
      <c r="B293" s="672"/>
      <c r="C293" s="716"/>
      <c r="D293" s="670"/>
      <c r="E293" s="327" t="s">
        <v>3</v>
      </c>
      <c r="F293" s="328" t="s">
        <v>4</v>
      </c>
      <c r="G293" s="329" t="s">
        <v>5</v>
      </c>
      <c r="H293" s="330" t="s">
        <v>3</v>
      </c>
      <c r="I293" s="328" t="s">
        <v>4</v>
      </c>
      <c r="J293" s="329" t="s">
        <v>5</v>
      </c>
    </row>
    <row r="294" spans="2:10" ht="13.5" thickBot="1">
      <c r="B294" s="331"/>
      <c r="C294" s="332"/>
      <c r="D294" s="333"/>
      <c r="E294" s="334">
        <v>112485</v>
      </c>
      <c r="F294" s="335">
        <v>41966</v>
      </c>
      <c r="G294" s="336">
        <v>154451</v>
      </c>
      <c r="H294" s="337">
        <v>7498.999960349999</v>
      </c>
      <c r="I294" s="338">
        <v>2797.73332425</v>
      </c>
      <c r="J294" s="339">
        <v>10296.733337749998</v>
      </c>
    </row>
  </sheetData>
  <mergeCells count="289">
    <mergeCell ref="B284:J284"/>
    <mergeCell ref="B291:J291"/>
    <mergeCell ref="B272:J273"/>
    <mergeCell ref="D275:D276"/>
    <mergeCell ref="E275:G275"/>
    <mergeCell ref="H275:J275"/>
    <mergeCell ref="B275:C276"/>
    <mergeCell ref="B274:J274"/>
    <mergeCell ref="B289:C289"/>
    <mergeCell ref="D285:D286"/>
    <mergeCell ref="E285:G285"/>
    <mergeCell ref="H285:J285"/>
    <mergeCell ref="B285:C286"/>
    <mergeCell ref="B287:C287"/>
    <mergeCell ref="B288:C288"/>
    <mergeCell ref="D292:D293"/>
    <mergeCell ref="E292:G292"/>
    <mergeCell ref="H292:J292"/>
    <mergeCell ref="B292:C293"/>
    <mergeCell ref="B282:C282"/>
    <mergeCell ref="B277:C277"/>
    <mergeCell ref="B281:C281"/>
    <mergeCell ref="B278:C278"/>
    <mergeCell ref="B279:C279"/>
    <mergeCell ref="B280:C280"/>
    <mergeCell ref="B267:C267"/>
    <mergeCell ref="B268:C268"/>
    <mergeCell ref="B269:C269"/>
    <mergeCell ref="B256:C256"/>
    <mergeCell ref="B257:C257"/>
    <mergeCell ref="B258:C258"/>
    <mergeCell ref="B259:C259"/>
    <mergeCell ref="B264:J264"/>
    <mergeCell ref="D265:D266"/>
    <mergeCell ref="E265:G265"/>
    <mergeCell ref="B249:C249"/>
    <mergeCell ref="B236:C236"/>
    <mergeCell ref="B237:C237"/>
    <mergeCell ref="B239:C239"/>
    <mergeCell ref="B240:C240"/>
    <mergeCell ref="B246:J246"/>
    <mergeCell ref="D247:D248"/>
    <mergeCell ref="E247:G247"/>
    <mergeCell ref="H247:J247"/>
    <mergeCell ref="B241:C241"/>
    <mergeCell ref="B231:J232"/>
    <mergeCell ref="D234:D235"/>
    <mergeCell ref="E234:G234"/>
    <mergeCell ref="H234:J234"/>
    <mergeCell ref="B234:C235"/>
    <mergeCell ref="B233:J233"/>
    <mergeCell ref="B242:C242"/>
    <mergeCell ref="B244:C244"/>
    <mergeCell ref="B243:C243"/>
    <mergeCell ref="B247:C248"/>
    <mergeCell ref="D254:D255"/>
    <mergeCell ref="E254:G254"/>
    <mergeCell ref="H254:J254"/>
    <mergeCell ref="B250:C250"/>
    <mergeCell ref="B251:C251"/>
    <mergeCell ref="B254:C255"/>
    <mergeCell ref="B253:J253"/>
    <mergeCell ref="H265:J265"/>
    <mergeCell ref="B260:C260"/>
    <mergeCell ref="B261:C261"/>
    <mergeCell ref="B262:C262"/>
    <mergeCell ref="B265:C266"/>
    <mergeCell ref="B192:C192"/>
    <mergeCell ref="B193:C193"/>
    <mergeCell ref="B194:C194"/>
    <mergeCell ref="B195:C195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B178:C178"/>
    <mergeCell ref="B176:C176"/>
    <mergeCell ref="B177:C177"/>
    <mergeCell ref="B179:C179"/>
    <mergeCell ref="B172:C172"/>
    <mergeCell ref="B173:C173"/>
    <mergeCell ref="B174:C174"/>
    <mergeCell ref="B175:C175"/>
    <mergeCell ref="B167:C167"/>
    <mergeCell ref="B171:C171"/>
    <mergeCell ref="B168:C168"/>
    <mergeCell ref="B169:C169"/>
    <mergeCell ref="B170:C170"/>
    <mergeCell ref="B163:C163"/>
    <mergeCell ref="B164:C164"/>
    <mergeCell ref="B165:C165"/>
    <mergeCell ref="B166:C166"/>
    <mergeCell ref="B158:J159"/>
    <mergeCell ref="B160:J160"/>
    <mergeCell ref="H161:J161"/>
    <mergeCell ref="D161:D162"/>
    <mergeCell ref="E161:G161"/>
    <mergeCell ref="B161:C162"/>
    <mergeCell ref="B200:J200"/>
    <mergeCell ref="D201:D202"/>
    <mergeCell ref="E201:G201"/>
    <mergeCell ref="H201:J201"/>
    <mergeCell ref="B227:C227"/>
    <mergeCell ref="B203:C203"/>
    <mergeCell ref="B201:C202"/>
    <mergeCell ref="B204:C204"/>
    <mergeCell ref="B205:C205"/>
    <mergeCell ref="B206:C206"/>
    <mergeCell ref="B207:C207"/>
    <mergeCell ref="B208:C208"/>
    <mergeCell ref="B209:C209"/>
    <mergeCell ref="B210:C210"/>
    <mergeCell ref="B217:C217"/>
    <mergeCell ref="B226:C226"/>
    <mergeCell ref="B225:C225"/>
    <mergeCell ref="B211:C211"/>
    <mergeCell ref="B212:C212"/>
    <mergeCell ref="B213:C213"/>
    <mergeCell ref="B214:C214"/>
    <mergeCell ref="B198:J199"/>
    <mergeCell ref="B222:C222"/>
    <mergeCell ref="B223:C223"/>
    <mergeCell ref="B224:C224"/>
    <mergeCell ref="B218:C218"/>
    <mergeCell ref="B219:C219"/>
    <mergeCell ref="B220:C220"/>
    <mergeCell ref="B221:C221"/>
    <mergeCell ref="B215:C215"/>
    <mergeCell ref="B216:C216"/>
    <mergeCell ref="H116:J116"/>
    <mergeCell ref="D116:D117"/>
    <mergeCell ref="E116:G116"/>
    <mergeCell ref="B116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8:C138"/>
    <mergeCell ref="B139:C139"/>
    <mergeCell ref="B140:C140"/>
    <mergeCell ref="B137:C137"/>
    <mergeCell ref="B141:C141"/>
    <mergeCell ref="B149:C149"/>
    <mergeCell ref="B142:C142"/>
    <mergeCell ref="B143:C143"/>
    <mergeCell ref="B144:C144"/>
    <mergeCell ref="B145:C145"/>
    <mergeCell ref="B154:C154"/>
    <mergeCell ref="B155:C155"/>
    <mergeCell ref="B114:J115"/>
    <mergeCell ref="B150:C150"/>
    <mergeCell ref="B151:C151"/>
    <mergeCell ref="B152:C152"/>
    <mergeCell ref="B153:C153"/>
    <mergeCell ref="B146:C146"/>
    <mergeCell ref="B147:C147"/>
    <mergeCell ref="B148:C148"/>
    <mergeCell ref="B108:C108"/>
    <mergeCell ref="B109:C109"/>
    <mergeCell ref="B110:C110"/>
    <mergeCell ref="B111:C111"/>
    <mergeCell ref="B104:C104"/>
    <mergeCell ref="B105:C105"/>
    <mergeCell ref="B106:C106"/>
    <mergeCell ref="B107:C107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C84"/>
    <mergeCell ref="B85:C85"/>
    <mergeCell ref="B86:C86"/>
    <mergeCell ref="B87:C87"/>
    <mergeCell ref="B80:C80"/>
    <mergeCell ref="B81:C81"/>
    <mergeCell ref="B82:C82"/>
    <mergeCell ref="B83:C83"/>
    <mergeCell ref="B76:C76"/>
    <mergeCell ref="B77:C77"/>
    <mergeCell ref="B78:C78"/>
    <mergeCell ref="B79:C79"/>
    <mergeCell ref="B74:C74"/>
    <mergeCell ref="B75:C75"/>
    <mergeCell ref="B69:C69"/>
    <mergeCell ref="B70:C70"/>
    <mergeCell ref="B71:C71"/>
    <mergeCell ref="B72:C72"/>
    <mergeCell ref="B66:C66"/>
    <mergeCell ref="B68:C68"/>
    <mergeCell ref="B67:C67"/>
    <mergeCell ref="B73:C73"/>
    <mergeCell ref="B63:C63"/>
    <mergeCell ref="B64:C64"/>
    <mergeCell ref="B62:C62"/>
    <mergeCell ref="B65:C65"/>
    <mergeCell ref="B58:C58"/>
    <mergeCell ref="B59:C59"/>
    <mergeCell ref="B60:C60"/>
    <mergeCell ref="B61:C61"/>
    <mergeCell ref="B53:J53"/>
    <mergeCell ref="B54:C55"/>
    <mergeCell ref="B57:C57"/>
    <mergeCell ref="D54:D55"/>
    <mergeCell ref="E54:G54"/>
    <mergeCell ref="H54:J54"/>
    <mergeCell ref="B56:C56"/>
    <mergeCell ref="B38:C38"/>
    <mergeCell ref="B48:C48"/>
    <mergeCell ref="B37:C37"/>
    <mergeCell ref="B50:C50"/>
    <mergeCell ref="B44:C44"/>
    <mergeCell ref="B49:C49"/>
    <mergeCell ref="B47:C47"/>
    <mergeCell ref="B46:C46"/>
    <mergeCell ref="B41:C41"/>
    <mergeCell ref="B42:C42"/>
    <mergeCell ref="B45:C45"/>
    <mergeCell ref="B39:C39"/>
    <mergeCell ref="B43:C43"/>
    <mergeCell ref="B7:C7"/>
    <mergeCell ref="B11:C11"/>
    <mergeCell ref="B18:C18"/>
    <mergeCell ref="B8:C8"/>
    <mergeCell ref="B9:C9"/>
    <mergeCell ref="B12:C12"/>
    <mergeCell ref="B13:C13"/>
    <mergeCell ref="B40:C40"/>
    <mergeCell ref="D5:D6"/>
    <mergeCell ref="E5:G5"/>
    <mergeCell ref="H5:J5"/>
    <mergeCell ref="B36:C36"/>
    <mergeCell ref="B33:C33"/>
    <mergeCell ref="B34:C34"/>
    <mergeCell ref="B35:C35"/>
    <mergeCell ref="B25:C25"/>
    <mergeCell ref="B20:C20"/>
    <mergeCell ref="B1:J2"/>
    <mergeCell ref="B5:C6"/>
    <mergeCell ref="B3:J4"/>
    <mergeCell ref="B19:C19"/>
    <mergeCell ref="B15:C15"/>
    <mergeCell ref="B16:C16"/>
    <mergeCell ref="B17:C17"/>
    <mergeCell ref="B10:C10"/>
    <mergeCell ref="B14:C14"/>
    <mergeCell ref="B29:C29"/>
    <mergeCell ref="B32:C32"/>
    <mergeCell ref="B30:C30"/>
    <mergeCell ref="B31:C31"/>
    <mergeCell ref="B22:C22"/>
    <mergeCell ref="B23:C23"/>
    <mergeCell ref="B26:C28"/>
    <mergeCell ref="B21:C21"/>
    <mergeCell ref="B24:C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06"/>
  <sheetViews>
    <sheetView workbookViewId="0" topLeftCell="A70">
      <selection activeCell="F212" sqref="F212"/>
    </sheetView>
  </sheetViews>
  <sheetFormatPr defaultColWidth="9.140625" defaultRowHeight="12.75"/>
  <cols>
    <col min="1" max="1" width="9.140625" style="482" customWidth="1"/>
    <col min="2" max="2" width="39.140625" style="482" bestFit="1" customWidth="1"/>
    <col min="3" max="3" width="41.57421875" style="482" bestFit="1" customWidth="1"/>
    <col min="4" max="4" width="8.8515625" style="482" bestFit="1" customWidth="1"/>
    <col min="5" max="5" width="9.28125" style="482" bestFit="1" customWidth="1"/>
    <col min="6" max="6" width="10.00390625" style="482" bestFit="1" customWidth="1"/>
    <col min="7" max="8" width="8.8515625" style="482" bestFit="1" customWidth="1"/>
    <col min="9" max="9" width="9.57421875" style="482" bestFit="1" customWidth="1"/>
    <col min="10" max="10" width="9.421875" style="482" bestFit="1" customWidth="1"/>
    <col min="11" max="11" width="9.28125" style="482" bestFit="1" customWidth="1"/>
    <col min="12" max="12" width="10.00390625" style="482" bestFit="1" customWidth="1"/>
    <col min="13" max="16384" width="9.140625" style="482" customWidth="1"/>
  </cols>
  <sheetData>
    <row r="1" spans="2:12" ht="12.75">
      <c r="B1" s="756" t="s">
        <v>157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</row>
    <row r="2" spans="2:12" ht="12.75"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</row>
    <row r="3" spans="2:12" ht="12.75">
      <c r="B3" s="669" t="s">
        <v>0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</row>
    <row r="4" spans="2:12" ht="13.5" thickBot="1"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</row>
    <row r="5" spans="2:12" ht="12.75">
      <c r="B5" s="740" t="s">
        <v>1</v>
      </c>
      <c r="C5" s="759" t="s">
        <v>2</v>
      </c>
      <c r="D5" s="615" t="s">
        <v>3</v>
      </c>
      <c r="E5" s="744"/>
      <c r="F5" s="616"/>
      <c r="G5" s="615" t="s">
        <v>4</v>
      </c>
      <c r="H5" s="744"/>
      <c r="I5" s="616"/>
      <c r="J5" s="615" t="s">
        <v>5</v>
      </c>
      <c r="K5" s="744"/>
      <c r="L5" s="616"/>
    </row>
    <row r="6" spans="2:12" ht="25.5">
      <c r="B6" s="758"/>
      <c r="C6" s="760"/>
      <c r="D6" s="1">
        <v>2004</v>
      </c>
      <c r="E6" s="2">
        <v>2005</v>
      </c>
      <c r="F6" s="3" t="s">
        <v>6</v>
      </c>
      <c r="G6" s="1">
        <v>2004</v>
      </c>
      <c r="H6" s="2">
        <v>2005</v>
      </c>
      <c r="I6" s="3" t="s">
        <v>6</v>
      </c>
      <c r="J6" s="4">
        <v>2004</v>
      </c>
      <c r="K6" s="2">
        <v>2005</v>
      </c>
      <c r="L6" s="3" t="s">
        <v>6</v>
      </c>
    </row>
    <row r="7" spans="2:12" ht="12.75">
      <c r="B7" s="753" t="s">
        <v>7</v>
      </c>
      <c r="C7" s="5" t="s">
        <v>7</v>
      </c>
      <c r="D7" s="6">
        <v>2746</v>
      </c>
      <c r="E7" s="7">
        <v>2501</v>
      </c>
      <c r="F7" s="8">
        <v>-0.0892206846321922</v>
      </c>
      <c r="G7" s="6">
        <v>928</v>
      </c>
      <c r="H7" s="7">
        <v>756</v>
      </c>
      <c r="I7" s="8">
        <v>-0.185344827586206</v>
      </c>
      <c r="J7" s="9">
        <v>3674</v>
      </c>
      <c r="K7" s="7">
        <v>3257</v>
      </c>
      <c r="L7" s="8">
        <v>-0.11350027218290691</v>
      </c>
    </row>
    <row r="8" spans="2:12" ht="12.75">
      <c r="B8" s="754"/>
      <c r="C8" s="5" t="s">
        <v>8</v>
      </c>
      <c r="D8" s="6">
        <v>453</v>
      </c>
      <c r="E8" s="7">
        <v>366</v>
      </c>
      <c r="F8" s="8">
        <v>-0.19205298013245</v>
      </c>
      <c r="G8" s="6"/>
      <c r="H8" s="7">
        <v>9</v>
      </c>
      <c r="I8" s="8"/>
      <c r="J8" s="9">
        <v>453</v>
      </c>
      <c r="K8" s="7">
        <v>375</v>
      </c>
      <c r="L8" s="8">
        <v>-0.17218543046357615</v>
      </c>
    </row>
    <row r="9" spans="2:12" ht="12.75">
      <c r="B9" s="10" t="s">
        <v>9</v>
      </c>
      <c r="C9" s="5" t="s">
        <v>10</v>
      </c>
      <c r="D9" s="6"/>
      <c r="E9" s="7"/>
      <c r="F9" s="8"/>
      <c r="G9" s="6">
        <v>699</v>
      </c>
      <c r="H9" s="7">
        <v>535</v>
      </c>
      <c r="I9" s="8">
        <v>-0.234620886981402</v>
      </c>
      <c r="J9" s="9">
        <v>699</v>
      </c>
      <c r="K9" s="7">
        <v>535</v>
      </c>
      <c r="L9" s="8">
        <v>-0.23462088698140202</v>
      </c>
    </row>
    <row r="10" spans="2:12" ht="12.75">
      <c r="B10" s="10" t="s">
        <v>11</v>
      </c>
      <c r="C10" s="5" t="s">
        <v>11</v>
      </c>
      <c r="D10" s="6"/>
      <c r="E10" s="7"/>
      <c r="F10" s="8"/>
      <c r="G10" s="6">
        <v>1295</v>
      </c>
      <c r="H10" s="7">
        <v>978</v>
      </c>
      <c r="I10" s="8">
        <v>-0.244787644787644</v>
      </c>
      <c r="J10" s="9">
        <v>1295</v>
      </c>
      <c r="K10" s="7">
        <v>978</v>
      </c>
      <c r="L10" s="8">
        <v>-0.24478764478764478</v>
      </c>
    </row>
    <row r="11" spans="2:12" ht="12.75">
      <c r="B11" s="753" t="s">
        <v>12</v>
      </c>
      <c r="C11" s="5" t="s">
        <v>13</v>
      </c>
      <c r="D11" s="6">
        <v>1071</v>
      </c>
      <c r="E11" s="7">
        <v>931</v>
      </c>
      <c r="F11" s="8">
        <v>-0.130718954248366</v>
      </c>
      <c r="G11" s="6">
        <v>1114</v>
      </c>
      <c r="H11" s="7">
        <v>938</v>
      </c>
      <c r="I11" s="8">
        <v>-0.157989228007181</v>
      </c>
      <c r="J11" s="9">
        <v>2185</v>
      </c>
      <c r="K11" s="7">
        <v>1869</v>
      </c>
      <c r="L11" s="8">
        <v>-0.14462242562929062</v>
      </c>
    </row>
    <row r="12" spans="2:12" ht="12.75">
      <c r="B12" s="755"/>
      <c r="C12" s="5" t="s">
        <v>14</v>
      </c>
      <c r="D12" s="6"/>
      <c r="E12" s="7">
        <v>2050</v>
      </c>
      <c r="F12" s="8"/>
      <c r="G12" s="6"/>
      <c r="H12" s="7">
        <v>147</v>
      </c>
      <c r="I12" s="8"/>
      <c r="J12" s="9"/>
      <c r="K12" s="7">
        <v>2197</v>
      </c>
      <c r="L12" s="8"/>
    </row>
    <row r="13" spans="2:12" ht="12.75">
      <c r="B13" s="754"/>
      <c r="C13" s="5" t="s">
        <v>15</v>
      </c>
      <c r="D13" s="6">
        <v>2131</v>
      </c>
      <c r="E13" s="7"/>
      <c r="F13" s="8">
        <v>-1</v>
      </c>
      <c r="G13" s="6">
        <v>120</v>
      </c>
      <c r="H13" s="7"/>
      <c r="I13" s="8">
        <v>-1</v>
      </c>
      <c r="J13" s="9">
        <v>2251</v>
      </c>
      <c r="K13" s="7"/>
      <c r="L13" s="8">
        <v>-1</v>
      </c>
    </row>
    <row r="14" spans="2:12" ht="12.75">
      <c r="B14" s="10" t="s">
        <v>16</v>
      </c>
      <c r="C14" s="5" t="s">
        <v>17</v>
      </c>
      <c r="D14" s="6"/>
      <c r="E14" s="7"/>
      <c r="F14" s="8">
        <v>0</v>
      </c>
      <c r="G14" s="6">
        <v>447</v>
      </c>
      <c r="H14" s="7">
        <v>170</v>
      </c>
      <c r="I14" s="8">
        <v>-0.619686800894854</v>
      </c>
      <c r="J14" s="9">
        <v>447</v>
      </c>
      <c r="K14" s="7">
        <v>170</v>
      </c>
      <c r="L14" s="8">
        <v>-0.6196868008948546</v>
      </c>
    </row>
    <row r="15" spans="2:12" ht="12.75">
      <c r="B15" s="10" t="s">
        <v>18</v>
      </c>
      <c r="C15" s="5" t="s">
        <v>18</v>
      </c>
      <c r="D15" s="6">
        <v>1731</v>
      </c>
      <c r="E15" s="7">
        <v>1626</v>
      </c>
      <c r="F15" s="8">
        <v>-0.0606585788561525</v>
      </c>
      <c r="G15" s="6">
        <v>697</v>
      </c>
      <c r="H15" s="7">
        <v>1144</v>
      </c>
      <c r="I15" s="8">
        <v>0.64131994261119</v>
      </c>
      <c r="J15" s="9">
        <v>2428</v>
      </c>
      <c r="K15" s="7">
        <v>2770</v>
      </c>
      <c r="L15" s="8">
        <v>0.14085667215815487</v>
      </c>
    </row>
    <row r="16" spans="2:12" ht="12.75">
      <c r="B16" s="753" t="s">
        <v>19</v>
      </c>
      <c r="C16" s="5" t="s">
        <v>19</v>
      </c>
      <c r="D16" s="6"/>
      <c r="E16" s="7"/>
      <c r="F16" s="8"/>
      <c r="G16" s="6">
        <v>462</v>
      </c>
      <c r="H16" s="7">
        <v>460</v>
      </c>
      <c r="I16" s="8">
        <v>-0.00432900432900432</v>
      </c>
      <c r="J16" s="9">
        <v>462</v>
      </c>
      <c r="K16" s="7">
        <v>460</v>
      </c>
      <c r="L16" s="8">
        <v>-0.004329004329004329</v>
      </c>
    </row>
    <row r="17" spans="2:12" ht="12.75">
      <c r="B17" s="754"/>
      <c r="C17" s="5" t="s">
        <v>20</v>
      </c>
      <c r="D17" s="6"/>
      <c r="E17" s="7"/>
      <c r="F17" s="8"/>
      <c r="G17" s="6">
        <v>137</v>
      </c>
      <c r="H17" s="7">
        <v>132</v>
      </c>
      <c r="I17" s="8">
        <v>-0.0364963503649635</v>
      </c>
      <c r="J17" s="9">
        <v>137</v>
      </c>
      <c r="K17" s="7">
        <v>132</v>
      </c>
      <c r="L17" s="8">
        <v>-0.0364963503649635</v>
      </c>
    </row>
    <row r="18" spans="2:12" ht="12.75">
      <c r="B18" s="10" t="s">
        <v>21</v>
      </c>
      <c r="C18" s="5" t="s">
        <v>21</v>
      </c>
      <c r="D18" s="6">
        <v>1654</v>
      </c>
      <c r="E18" s="7">
        <v>1833</v>
      </c>
      <c r="F18" s="8">
        <v>0.108222490931076</v>
      </c>
      <c r="G18" s="6">
        <v>1102</v>
      </c>
      <c r="H18" s="7">
        <v>1353</v>
      </c>
      <c r="I18" s="8">
        <v>0.227767695099818</v>
      </c>
      <c r="J18" s="9">
        <v>2756</v>
      </c>
      <c r="K18" s="7">
        <v>3186</v>
      </c>
      <c r="L18" s="8">
        <v>0.15602322206095792</v>
      </c>
    </row>
    <row r="19" spans="2:12" ht="12.75">
      <c r="B19" s="753" t="s">
        <v>22</v>
      </c>
      <c r="C19" s="5" t="s">
        <v>23</v>
      </c>
      <c r="D19" s="6">
        <v>624</v>
      </c>
      <c r="E19" s="7">
        <v>543</v>
      </c>
      <c r="F19" s="8">
        <v>-0.129807692307692</v>
      </c>
      <c r="G19" s="6">
        <v>218</v>
      </c>
      <c r="H19" s="7">
        <v>232</v>
      </c>
      <c r="I19" s="8">
        <v>0.0642201834862385</v>
      </c>
      <c r="J19" s="9">
        <v>842</v>
      </c>
      <c r="K19" s="7">
        <v>775</v>
      </c>
      <c r="L19" s="8">
        <v>-0.07957244655581948</v>
      </c>
    </row>
    <row r="20" spans="2:12" ht="12.75">
      <c r="B20" s="754"/>
      <c r="C20" s="5" t="s">
        <v>22</v>
      </c>
      <c r="D20" s="6">
        <v>1990</v>
      </c>
      <c r="E20" s="7">
        <v>1825</v>
      </c>
      <c r="F20" s="8">
        <v>-0.0829145728643216</v>
      </c>
      <c r="G20" s="6">
        <v>513</v>
      </c>
      <c r="H20" s="7">
        <v>739</v>
      </c>
      <c r="I20" s="8">
        <v>0.440545808966861</v>
      </c>
      <c r="J20" s="9">
        <v>2503</v>
      </c>
      <c r="K20" s="7">
        <v>2564</v>
      </c>
      <c r="L20" s="8">
        <v>0.024370755093887336</v>
      </c>
    </row>
    <row r="21" spans="2:12" ht="25.5">
      <c r="B21" s="10" t="s">
        <v>24</v>
      </c>
      <c r="C21" s="5" t="s">
        <v>24</v>
      </c>
      <c r="D21" s="6">
        <v>1947</v>
      </c>
      <c r="E21" s="7">
        <v>1726</v>
      </c>
      <c r="F21" s="8">
        <v>-0.113507960965588</v>
      </c>
      <c r="G21" s="6">
        <v>562</v>
      </c>
      <c r="H21" s="7">
        <v>477</v>
      </c>
      <c r="I21" s="8">
        <v>-0.151245551601423</v>
      </c>
      <c r="J21" s="9">
        <v>2509</v>
      </c>
      <c r="K21" s="7">
        <v>2203</v>
      </c>
      <c r="L21" s="8">
        <v>-0.12196094061379036</v>
      </c>
    </row>
    <row r="22" spans="2:12" ht="12.75">
      <c r="B22" s="10" t="s">
        <v>25</v>
      </c>
      <c r="C22" s="5" t="s">
        <v>26</v>
      </c>
      <c r="D22" s="6"/>
      <c r="E22" s="7">
        <v>18</v>
      </c>
      <c r="F22" s="8"/>
      <c r="G22" s="6"/>
      <c r="H22" s="7"/>
      <c r="I22" s="8"/>
      <c r="J22" s="9"/>
      <c r="K22" s="7">
        <v>18</v>
      </c>
      <c r="L22" s="8"/>
    </row>
    <row r="23" spans="2:12" ht="13.5" thickBot="1">
      <c r="B23" s="11" t="s">
        <v>27</v>
      </c>
      <c r="C23" s="12"/>
      <c r="D23" s="13">
        <v>14347</v>
      </c>
      <c r="E23" s="14">
        <v>13419</v>
      </c>
      <c r="F23" s="15">
        <v>-0.06468251202341953</v>
      </c>
      <c r="G23" s="13">
        <v>8294</v>
      </c>
      <c r="H23" s="14">
        <v>8070</v>
      </c>
      <c r="I23" s="15">
        <v>-0.027007475283337353</v>
      </c>
      <c r="J23" s="16">
        <v>22641</v>
      </c>
      <c r="K23" s="14">
        <v>21489</v>
      </c>
      <c r="L23" s="15">
        <v>-0.05088114482575858</v>
      </c>
    </row>
    <row r="26" spans="2:12" ht="12.75">
      <c r="B26" s="669" t="s">
        <v>28</v>
      </c>
      <c r="C26" s="669"/>
      <c r="D26" s="669"/>
      <c r="E26" s="669"/>
      <c r="F26" s="669"/>
      <c r="G26" s="669"/>
      <c r="H26" s="669"/>
      <c r="I26" s="669"/>
      <c r="J26" s="669"/>
      <c r="K26" s="669"/>
      <c r="L26" s="669"/>
    </row>
    <row r="27" spans="2:12" ht="13.5" thickBot="1">
      <c r="B27" s="669"/>
      <c r="C27" s="669"/>
      <c r="D27" s="669"/>
      <c r="E27" s="669"/>
      <c r="F27" s="669"/>
      <c r="G27" s="669"/>
      <c r="H27" s="669"/>
      <c r="I27" s="669"/>
      <c r="J27" s="669"/>
      <c r="K27" s="669"/>
      <c r="L27" s="669"/>
    </row>
    <row r="28" spans="2:12" ht="12.75">
      <c r="B28" s="740" t="s">
        <v>1</v>
      </c>
      <c r="C28" s="742" t="s">
        <v>2</v>
      </c>
      <c r="D28" s="615" t="s">
        <v>3</v>
      </c>
      <c r="E28" s="744"/>
      <c r="F28" s="616"/>
      <c r="G28" s="615" t="s">
        <v>4</v>
      </c>
      <c r="H28" s="744"/>
      <c r="I28" s="616"/>
      <c r="J28" s="615" t="s">
        <v>5</v>
      </c>
      <c r="K28" s="744"/>
      <c r="L28" s="616"/>
    </row>
    <row r="29" spans="2:12" ht="26.25" thickBot="1">
      <c r="B29" s="751"/>
      <c r="C29" s="752"/>
      <c r="D29" s="17">
        <v>2004</v>
      </c>
      <c r="E29" s="18">
        <v>2005</v>
      </c>
      <c r="F29" s="19" t="s">
        <v>6</v>
      </c>
      <c r="G29" s="17">
        <v>2004</v>
      </c>
      <c r="H29" s="18">
        <v>2005</v>
      </c>
      <c r="I29" s="19" t="s">
        <v>6</v>
      </c>
      <c r="J29" s="17">
        <v>2004</v>
      </c>
      <c r="K29" s="18">
        <v>2005</v>
      </c>
      <c r="L29" s="19" t="s">
        <v>6</v>
      </c>
    </row>
    <row r="30" spans="2:12" ht="12.75">
      <c r="B30" s="20" t="s">
        <v>29</v>
      </c>
      <c r="C30" s="21" t="s">
        <v>29</v>
      </c>
      <c r="D30" s="22">
        <v>1216</v>
      </c>
      <c r="E30" s="23">
        <v>987</v>
      </c>
      <c r="F30" s="24">
        <v>-0.188322368421052</v>
      </c>
      <c r="G30" s="22"/>
      <c r="H30" s="23"/>
      <c r="I30" s="24"/>
      <c r="J30" s="22">
        <v>1216</v>
      </c>
      <c r="K30" s="23">
        <v>987</v>
      </c>
      <c r="L30" s="24">
        <v>-0.18832236842105263</v>
      </c>
    </row>
    <row r="31" spans="2:12" ht="12.75">
      <c r="B31" s="25" t="s">
        <v>30</v>
      </c>
      <c r="C31" s="5" t="s">
        <v>30</v>
      </c>
      <c r="D31" s="6">
        <v>3132</v>
      </c>
      <c r="E31" s="7">
        <v>2853</v>
      </c>
      <c r="F31" s="8">
        <v>-0.0890804597701149</v>
      </c>
      <c r="G31" s="6">
        <v>53</v>
      </c>
      <c r="H31" s="7">
        <v>60</v>
      </c>
      <c r="I31" s="8">
        <v>0.132075471698113</v>
      </c>
      <c r="J31" s="6">
        <v>3185</v>
      </c>
      <c r="K31" s="7">
        <v>2913</v>
      </c>
      <c r="L31" s="8">
        <v>-0.08540031397174254</v>
      </c>
    </row>
    <row r="32" spans="2:12" ht="12.75">
      <c r="B32" s="750" t="s">
        <v>31</v>
      </c>
      <c r="C32" s="5" t="s">
        <v>31</v>
      </c>
      <c r="D32" s="6">
        <v>6496</v>
      </c>
      <c r="E32" s="7">
        <v>6419</v>
      </c>
      <c r="F32" s="8">
        <v>-0.011853448275862</v>
      </c>
      <c r="G32" s="6">
        <v>290</v>
      </c>
      <c r="H32" s="7">
        <v>332</v>
      </c>
      <c r="I32" s="8">
        <v>0.144827586206896</v>
      </c>
      <c r="J32" s="6">
        <v>6786</v>
      </c>
      <c r="K32" s="7">
        <v>6751</v>
      </c>
      <c r="L32" s="8">
        <v>-0.005157677571470675</v>
      </c>
    </row>
    <row r="33" spans="2:12" ht="12.75">
      <c r="B33" s="747"/>
      <c r="C33" s="5" t="s">
        <v>32</v>
      </c>
      <c r="D33" s="6">
        <v>380</v>
      </c>
      <c r="E33" s="7">
        <v>432</v>
      </c>
      <c r="F33" s="8">
        <v>0.136842105263157</v>
      </c>
      <c r="G33" s="6"/>
      <c r="H33" s="7"/>
      <c r="I33" s="8"/>
      <c r="J33" s="6">
        <v>380</v>
      </c>
      <c r="K33" s="7">
        <v>432</v>
      </c>
      <c r="L33" s="8">
        <v>0.1368421052631579</v>
      </c>
    </row>
    <row r="34" spans="2:12" ht="12.75">
      <c r="B34" s="25" t="s">
        <v>33</v>
      </c>
      <c r="C34" s="5" t="s">
        <v>33</v>
      </c>
      <c r="D34" s="6">
        <v>2387</v>
      </c>
      <c r="E34" s="7">
        <v>2434</v>
      </c>
      <c r="F34" s="8">
        <v>0.0196899874319229</v>
      </c>
      <c r="G34" s="6">
        <v>271</v>
      </c>
      <c r="H34" s="7">
        <v>362</v>
      </c>
      <c r="I34" s="8">
        <v>0.335793357933579</v>
      </c>
      <c r="J34" s="6">
        <v>2658</v>
      </c>
      <c r="K34" s="7">
        <v>2796</v>
      </c>
      <c r="L34" s="8">
        <v>0.05191873589164785</v>
      </c>
    </row>
    <row r="35" spans="2:12" ht="12.75">
      <c r="B35" s="750" t="s">
        <v>34</v>
      </c>
      <c r="C35" s="5" t="s">
        <v>34</v>
      </c>
      <c r="D35" s="6">
        <v>7356</v>
      </c>
      <c r="E35" s="7">
        <v>6637</v>
      </c>
      <c r="F35" s="8">
        <v>-0.0977433387710712</v>
      </c>
      <c r="G35" s="6">
        <v>537</v>
      </c>
      <c r="H35" s="7">
        <v>474</v>
      </c>
      <c r="I35" s="8">
        <v>-0.117318435754189</v>
      </c>
      <c r="J35" s="6">
        <v>7893</v>
      </c>
      <c r="K35" s="7">
        <v>7111</v>
      </c>
      <c r="L35" s="8">
        <v>-0.09907512986190295</v>
      </c>
    </row>
    <row r="36" spans="2:12" ht="12.75">
      <c r="B36" s="747"/>
      <c r="C36" s="5" t="s">
        <v>35</v>
      </c>
      <c r="D36" s="6"/>
      <c r="E36" s="7"/>
      <c r="F36" s="8"/>
      <c r="G36" s="6"/>
      <c r="H36" s="7">
        <v>20</v>
      </c>
      <c r="I36" s="8"/>
      <c r="J36" s="6"/>
      <c r="K36" s="7">
        <v>20</v>
      </c>
      <c r="L36" s="8"/>
    </row>
    <row r="37" spans="2:12" ht="12.75">
      <c r="B37" s="25" t="s">
        <v>36</v>
      </c>
      <c r="C37" s="5" t="s">
        <v>36</v>
      </c>
      <c r="D37" s="6">
        <v>7125</v>
      </c>
      <c r="E37" s="7">
        <v>6506</v>
      </c>
      <c r="F37" s="8">
        <v>-0.0868771929824561</v>
      </c>
      <c r="G37" s="6">
        <v>342</v>
      </c>
      <c r="H37" s="7">
        <v>269</v>
      </c>
      <c r="I37" s="8">
        <v>-0.21345029239766</v>
      </c>
      <c r="J37" s="6">
        <v>7467</v>
      </c>
      <c r="K37" s="7">
        <v>6775</v>
      </c>
      <c r="L37" s="8">
        <v>-0.09267443417704567</v>
      </c>
    </row>
    <row r="38" spans="2:12" ht="12.75">
      <c r="B38" s="750" t="s">
        <v>37</v>
      </c>
      <c r="C38" s="5" t="s">
        <v>38</v>
      </c>
      <c r="D38" s="6">
        <v>1</v>
      </c>
      <c r="E38" s="7"/>
      <c r="F38" s="8">
        <v>-1</v>
      </c>
      <c r="G38" s="6"/>
      <c r="H38" s="7"/>
      <c r="I38" s="8"/>
      <c r="J38" s="6">
        <v>1</v>
      </c>
      <c r="K38" s="7"/>
      <c r="L38" s="8">
        <v>-1</v>
      </c>
    </row>
    <row r="39" spans="2:12" ht="12.75">
      <c r="B39" s="746"/>
      <c r="C39" s="5" t="s">
        <v>39</v>
      </c>
      <c r="D39" s="6">
        <v>34</v>
      </c>
      <c r="E39" s="7">
        <v>74</v>
      </c>
      <c r="F39" s="8">
        <v>1.17647058823529</v>
      </c>
      <c r="G39" s="6"/>
      <c r="H39" s="7"/>
      <c r="I39" s="8"/>
      <c r="J39" s="6">
        <v>34</v>
      </c>
      <c r="K39" s="7">
        <v>74</v>
      </c>
      <c r="L39" s="8">
        <v>1.1764705882352942</v>
      </c>
    </row>
    <row r="40" spans="2:12" ht="12.75">
      <c r="B40" s="746"/>
      <c r="C40" s="5" t="s">
        <v>40</v>
      </c>
      <c r="D40" s="6">
        <v>45</v>
      </c>
      <c r="E40" s="7">
        <v>15</v>
      </c>
      <c r="F40" s="8">
        <v>-0.666666666666666</v>
      </c>
      <c r="G40" s="6"/>
      <c r="H40" s="7"/>
      <c r="I40" s="8"/>
      <c r="J40" s="6">
        <v>45</v>
      </c>
      <c r="K40" s="7">
        <v>15</v>
      </c>
      <c r="L40" s="8">
        <v>-0.6666666666666666</v>
      </c>
    </row>
    <row r="41" spans="2:12" ht="12.75">
      <c r="B41" s="747"/>
      <c r="C41" s="5" t="s">
        <v>41</v>
      </c>
      <c r="D41" s="6">
        <v>147</v>
      </c>
      <c r="E41" s="7">
        <v>245</v>
      </c>
      <c r="F41" s="8">
        <v>0.666666666666666</v>
      </c>
      <c r="G41" s="6"/>
      <c r="H41" s="7"/>
      <c r="I41" s="8"/>
      <c r="J41" s="6">
        <v>147</v>
      </c>
      <c r="K41" s="7">
        <v>245</v>
      </c>
      <c r="L41" s="8">
        <v>0.6666666666666666</v>
      </c>
    </row>
    <row r="42" spans="2:12" ht="12.75">
      <c r="B42" s="750" t="s">
        <v>42</v>
      </c>
      <c r="C42" s="5" t="s">
        <v>43</v>
      </c>
      <c r="D42" s="6"/>
      <c r="E42" s="7">
        <v>83</v>
      </c>
      <c r="F42" s="8"/>
      <c r="G42" s="6"/>
      <c r="H42" s="7"/>
      <c r="I42" s="8"/>
      <c r="J42" s="6"/>
      <c r="K42" s="7">
        <v>83</v>
      </c>
      <c r="L42" s="8"/>
    </row>
    <row r="43" spans="2:12" ht="12.75">
      <c r="B43" s="746"/>
      <c r="C43" s="5" t="s">
        <v>44</v>
      </c>
      <c r="D43" s="6">
        <v>36</v>
      </c>
      <c r="E43" s="7"/>
      <c r="F43" s="8">
        <v>-1</v>
      </c>
      <c r="G43" s="6"/>
      <c r="H43" s="7"/>
      <c r="I43" s="8"/>
      <c r="J43" s="6">
        <v>36</v>
      </c>
      <c r="K43" s="7"/>
      <c r="L43" s="8">
        <v>-1</v>
      </c>
    </row>
    <row r="44" spans="2:12" ht="12.75">
      <c r="B44" s="746"/>
      <c r="C44" s="5" t="s">
        <v>45</v>
      </c>
      <c r="D44" s="6">
        <v>274</v>
      </c>
      <c r="E44" s="7">
        <v>317</v>
      </c>
      <c r="F44" s="8">
        <v>0.156934306569343</v>
      </c>
      <c r="G44" s="6"/>
      <c r="H44" s="7"/>
      <c r="I44" s="8"/>
      <c r="J44" s="6">
        <v>274</v>
      </c>
      <c r="K44" s="7">
        <v>317</v>
      </c>
      <c r="L44" s="8">
        <v>0.15693430656934307</v>
      </c>
    </row>
    <row r="45" spans="2:12" ht="12.75">
      <c r="B45" s="746"/>
      <c r="C45" s="5" t="s">
        <v>46</v>
      </c>
      <c r="D45" s="6">
        <v>116</v>
      </c>
      <c r="E45" s="7">
        <v>164</v>
      </c>
      <c r="F45" s="8">
        <v>0.413793103448275</v>
      </c>
      <c r="G45" s="6"/>
      <c r="H45" s="7"/>
      <c r="I45" s="8"/>
      <c r="J45" s="6">
        <v>116</v>
      </c>
      <c r="K45" s="7">
        <v>164</v>
      </c>
      <c r="L45" s="8">
        <v>0.41379310344827586</v>
      </c>
    </row>
    <row r="46" spans="2:12" ht="12.75">
      <c r="B46" s="746"/>
      <c r="C46" s="5" t="s">
        <v>47</v>
      </c>
      <c r="D46" s="6"/>
      <c r="E46" s="7">
        <v>8</v>
      </c>
      <c r="F46" s="8">
        <v>0</v>
      </c>
      <c r="G46" s="6"/>
      <c r="H46" s="7"/>
      <c r="I46" s="8"/>
      <c r="J46" s="6"/>
      <c r="K46" s="7">
        <v>8</v>
      </c>
      <c r="L46" s="8"/>
    </row>
    <row r="47" spans="2:12" ht="12.75">
      <c r="B47" s="746"/>
      <c r="C47" s="5" t="s">
        <v>48</v>
      </c>
      <c r="D47" s="6">
        <v>106</v>
      </c>
      <c r="E47" s="7">
        <v>90</v>
      </c>
      <c r="F47" s="8">
        <v>-0.150943396226415</v>
      </c>
      <c r="G47" s="6"/>
      <c r="H47" s="7"/>
      <c r="I47" s="8"/>
      <c r="J47" s="6">
        <v>106</v>
      </c>
      <c r="K47" s="7">
        <v>90</v>
      </c>
      <c r="L47" s="8">
        <v>-0.1509433962264151</v>
      </c>
    </row>
    <row r="48" spans="2:12" ht="12.75">
      <c r="B48" s="746"/>
      <c r="C48" s="5" t="s">
        <v>49</v>
      </c>
      <c r="D48" s="6"/>
      <c r="E48" s="7">
        <v>85</v>
      </c>
      <c r="F48" s="8"/>
      <c r="G48" s="6"/>
      <c r="H48" s="7"/>
      <c r="I48" s="8"/>
      <c r="J48" s="6"/>
      <c r="K48" s="7">
        <v>85</v>
      </c>
      <c r="L48" s="8"/>
    </row>
    <row r="49" spans="2:12" ht="12.75">
      <c r="B49" s="746"/>
      <c r="C49" s="5" t="s">
        <v>50</v>
      </c>
      <c r="D49" s="6">
        <v>110</v>
      </c>
      <c r="E49" s="7">
        <v>108</v>
      </c>
      <c r="F49" s="8">
        <v>-0.0181818181818181</v>
      </c>
      <c r="G49" s="6"/>
      <c r="H49" s="7"/>
      <c r="I49" s="8"/>
      <c r="J49" s="6">
        <v>110</v>
      </c>
      <c r="K49" s="7">
        <v>108</v>
      </c>
      <c r="L49" s="8">
        <v>-0.01818181818181818</v>
      </c>
    </row>
    <row r="50" spans="2:12" ht="12.75">
      <c r="B50" s="746"/>
      <c r="C50" s="5" t="s">
        <v>42</v>
      </c>
      <c r="D50" s="6">
        <v>194</v>
      </c>
      <c r="E50" s="7">
        <v>32</v>
      </c>
      <c r="F50" s="8">
        <v>-0.835051546391752</v>
      </c>
      <c r="G50" s="6"/>
      <c r="H50" s="7">
        <v>2</v>
      </c>
      <c r="I50" s="8"/>
      <c r="J50" s="6">
        <v>194</v>
      </c>
      <c r="K50" s="7">
        <v>34</v>
      </c>
      <c r="L50" s="8">
        <v>-0.8247422680412371</v>
      </c>
    </row>
    <row r="51" spans="2:12" ht="12.75">
      <c r="B51" s="747"/>
      <c r="C51" s="5" t="s">
        <v>51</v>
      </c>
      <c r="D51" s="6">
        <v>1895</v>
      </c>
      <c r="E51" s="7">
        <v>1730</v>
      </c>
      <c r="F51" s="8">
        <v>-0.0870712401055409</v>
      </c>
      <c r="G51" s="6">
        <v>123</v>
      </c>
      <c r="H51" s="7">
        <v>92</v>
      </c>
      <c r="I51" s="8">
        <v>-0.252032520325203</v>
      </c>
      <c r="J51" s="6">
        <v>2018</v>
      </c>
      <c r="K51" s="7">
        <v>1822</v>
      </c>
      <c r="L51" s="8">
        <v>-0.09712586719524281</v>
      </c>
    </row>
    <row r="52" spans="2:12" ht="12.75">
      <c r="B52" s="750" t="s">
        <v>52</v>
      </c>
      <c r="C52" s="5" t="s">
        <v>53</v>
      </c>
      <c r="D52" s="6">
        <v>322</v>
      </c>
      <c r="E52" s="7">
        <v>346</v>
      </c>
      <c r="F52" s="8">
        <v>0.0745341614906832</v>
      </c>
      <c r="G52" s="6">
        <v>93</v>
      </c>
      <c r="H52" s="7">
        <v>87</v>
      </c>
      <c r="I52" s="8">
        <v>-0.064516129032258</v>
      </c>
      <c r="J52" s="6">
        <v>415</v>
      </c>
      <c r="K52" s="7">
        <v>433</v>
      </c>
      <c r="L52" s="8">
        <v>0.043373493975903614</v>
      </c>
    </row>
    <row r="53" spans="2:12" ht="12.75">
      <c r="B53" s="747"/>
      <c r="C53" s="5" t="s">
        <v>52</v>
      </c>
      <c r="D53" s="6">
        <v>3117</v>
      </c>
      <c r="E53" s="7">
        <v>3098</v>
      </c>
      <c r="F53" s="8">
        <v>-0.00609560474815527</v>
      </c>
      <c r="G53" s="6">
        <v>191</v>
      </c>
      <c r="H53" s="7">
        <v>196</v>
      </c>
      <c r="I53" s="8">
        <v>0.0261780104712041</v>
      </c>
      <c r="J53" s="6">
        <v>3308</v>
      </c>
      <c r="K53" s="7">
        <v>3294</v>
      </c>
      <c r="L53" s="8">
        <v>-0.004232164449818622</v>
      </c>
    </row>
    <row r="54" spans="2:12" ht="12.75">
      <c r="B54" s="25" t="s">
        <v>54</v>
      </c>
      <c r="C54" s="5" t="s">
        <v>54</v>
      </c>
      <c r="D54" s="6">
        <v>2130</v>
      </c>
      <c r="E54" s="7">
        <v>2146</v>
      </c>
      <c r="F54" s="8">
        <v>0.00751173708920187</v>
      </c>
      <c r="G54" s="6">
        <v>195</v>
      </c>
      <c r="H54" s="7">
        <v>151</v>
      </c>
      <c r="I54" s="8">
        <v>-0.225641025641025</v>
      </c>
      <c r="J54" s="6">
        <v>2325</v>
      </c>
      <c r="K54" s="7">
        <v>2297</v>
      </c>
      <c r="L54" s="8">
        <v>-0.012043010752688172</v>
      </c>
    </row>
    <row r="55" spans="2:12" ht="12.75">
      <c r="B55" s="25" t="s">
        <v>55</v>
      </c>
      <c r="C55" s="5" t="s">
        <v>56</v>
      </c>
      <c r="D55" s="6">
        <v>3399</v>
      </c>
      <c r="E55" s="7">
        <v>3067</v>
      </c>
      <c r="F55" s="8">
        <v>-0.0976757869961753</v>
      </c>
      <c r="G55" s="6">
        <v>204</v>
      </c>
      <c r="H55" s="7">
        <v>168</v>
      </c>
      <c r="I55" s="8">
        <v>-0.176470588235294</v>
      </c>
      <c r="J55" s="6">
        <v>3603</v>
      </c>
      <c r="K55" s="7">
        <v>3235</v>
      </c>
      <c r="L55" s="8">
        <v>-0.10213710796558423</v>
      </c>
    </row>
    <row r="56" spans="2:12" ht="12.75">
      <c r="B56" s="25" t="s">
        <v>57</v>
      </c>
      <c r="C56" s="5" t="s">
        <v>57</v>
      </c>
      <c r="D56" s="6">
        <v>2024</v>
      </c>
      <c r="E56" s="7">
        <v>1761</v>
      </c>
      <c r="F56" s="8">
        <v>-0.12994071146245</v>
      </c>
      <c r="G56" s="6"/>
      <c r="H56" s="7"/>
      <c r="I56" s="8"/>
      <c r="J56" s="6">
        <v>2024</v>
      </c>
      <c r="K56" s="7">
        <v>1761</v>
      </c>
      <c r="L56" s="8">
        <v>-0.1299407114624506</v>
      </c>
    </row>
    <row r="57" spans="2:12" ht="12.75">
      <c r="B57" s="25" t="s">
        <v>58</v>
      </c>
      <c r="C57" s="5" t="s">
        <v>58</v>
      </c>
      <c r="D57" s="6">
        <v>1957</v>
      </c>
      <c r="E57" s="7">
        <v>1974</v>
      </c>
      <c r="F57" s="8">
        <v>0.00868676545733265</v>
      </c>
      <c r="G57" s="6">
        <v>1635</v>
      </c>
      <c r="H57" s="7">
        <v>1803</v>
      </c>
      <c r="I57" s="8">
        <v>0.102752293577981</v>
      </c>
      <c r="J57" s="6">
        <v>3592</v>
      </c>
      <c r="K57" s="7">
        <v>3777</v>
      </c>
      <c r="L57" s="8">
        <v>0.05150334075723831</v>
      </c>
    </row>
    <row r="58" spans="2:12" ht="12.75">
      <c r="B58" s="25" t="s">
        <v>59</v>
      </c>
      <c r="C58" s="5" t="s">
        <v>59</v>
      </c>
      <c r="D58" s="6">
        <v>4051</v>
      </c>
      <c r="E58" s="7">
        <v>4549</v>
      </c>
      <c r="F58" s="8">
        <v>0.122932609232288</v>
      </c>
      <c r="G58" s="6">
        <v>193</v>
      </c>
      <c r="H58" s="7">
        <v>281</v>
      </c>
      <c r="I58" s="8">
        <v>0.455958549222797</v>
      </c>
      <c r="J58" s="6">
        <v>4244</v>
      </c>
      <c r="K58" s="7">
        <v>4830</v>
      </c>
      <c r="L58" s="8">
        <v>0.13807728557964186</v>
      </c>
    </row>
    <row r="59" spans="2:12" ht="13.5" thickBot="1">
      <c r="B59" s="11" t="s">
        <v>60</v>
      </c>
      <c r="C59" s="12"/>
      <c r="D59" s="13">
        <v>48050</v>
      </c>
      <c r="E59" s="14">
        <v>46160</v>
      </c>
      <c r="F59" s="15">
        <v>-1.6814415481153693</v>
      </c>
      <c r="G59" s="13">
        <v>4127</v>
      </c>
      <c r="H59" s="14">
        <v>4297</v>
      </c>
      <c r="I59" s="15">
        <v>0.04119214926096438</v>
      </c>
      <c r="J59" s="13">
        <v>52177</v>
      </c>
      <c r="K59" s="14">
        <v>50457</v>
      </c>
      <c r="L59" s="15">
        <v>-0.03296471625428829</v>
      </c>
    </row>
    <row r="62" spans="2:12" ht="12.75">
      <c r="B62" s="669" t="s">
        <v>61</v>
      </c>
      <c r="C62" s="669"/>
      <c r="D62" s="669"/>
      <c r="E62" s="669"/>
      <c r="F62" s="669"/>
      <c r="G62" s="669"/>
      <c r="H62" s="669"/>
      <c r="I62" s="669"/>
      <c r="J62" s="669"/>
      <c r="K62" s="669"/>
      <c r="L62" s="669"/>
    </row>
    <row r="63" spans="2:12" ht="13.5" thickBot="1">
      <c r="B63" s="669"/>
      <c r="C63" s="669"/>
      <c r="D63" s="669"/>
      <c r="E63" s="669"/>
      <c r="F63" s="669"/>
      <c r="G63" s="669"/>
      <c r="H63" s="669"/>
      <c r="I63" s="669"/>
      <c r="J63" s="669"/>
      <c r="K63" s="669"/>
      <c r="L63" s="669"/>
    </row>
    <row r="64" spans="2:12" ht="12.75">
      <c r="B64" s="740" t="s">
        <v>1</v>
      </c>
      <c r="C64" s="742" t="s">
        <v>2</v>
      </c>
      <c r="D64" s="615" t="s">
        <v>3</v>
      </c>
      <c r="E64" s="744"/>
      <c r="F64" s="616"/>
      <c r="G64" s="615" t="s">
        <v>4</v>
      </c>
      <c r="H64" s="744"/>
      <c r="I64" s="616"/>
      <c r="J64" s="615" t="s">
        <v>5</v>
      </c>
      <c r="K64" s="744"/>
      <c r="L64" s="616"/>
    </row>
    <row r="65" spans="2:12" ht="26.25" thickBot="1">
      <c r="B65" s="741"/>
      <c r="C65" s="743"/>
      <c r="D65" s="27">
        <v>2004</v>
      </c>
      <c r="E65" s="28">
        <v>2005</v>
      </c>
      <c r="F65" s="29" t="s">
        <v>6</v>
      </c>
      <c r="G65" s="27">
        <v>2004</v>
      </c>
      <c r="H65" s="28">
        <v>2005</v>
      </c>
      <c r="I65" s="29" t="s">
        <v>6</v>
      </c>
      <c r="J65" s="27">
        <v>2004</v>
      </c>
      <c r="K65" s="28">
        <v>2005</v>
      </c>
      <c r="L65" s="29" t="s">
        <v>6</v>
      </c>
    </row>
    <row r="66" spans="2:12" ht="12.75">
      <c r="B66" s="26" t="s">
        <v>61</v>
      </c>
      <c r="C66" s="30" t="s">
        <v>62</v>
      </c>
      <c r="D66" s="31">
        <v>981</v>
      </c>
      <c r="E66" s="32">
        <v>0</v>
      </c>
      <c r="F66" s="33">
        <v>-1</v>
      </c>
      <c r="G66" s="34"/>
      <c r="H66" s="35"/>
      <c r="I66" s="36"/>
      <c r="J66" s="31">
        <v>981</v>
      </c>
      <c r="K66" s="32">
        <v>0</v>
      </c>
      <c r="L66" s="33">
        <v>-1</v>
      </c>
    </row>
    <row r="67" spans="2:12" ht="13.5" thickBot="1">
      <c r="B67" s="11" t="s">
        <v>63</v>
      </c>
      <c r="C67" s="12"/>
      <c r="D67" s="13">
        <v>981</v>
      </c>
      <c r="E67" s="14">
        <v>0</v>
      </c>
      <c r="F67" s="15">
        <v>-1</v>
      </c>
      <c r="G67" s="13"/>
      <c r="H67" s="14"/>
      <c r="I67" s="15"/>
      <c r="J67" s="13">
        <v>981</v>
      </c>
      <c r="K67" s="14">
        <v>0</v>
      </c>
      <c r="L67" s="15">
        <v>-1</v>
      </c>
    </row>
    <row r="70" spans="2:12" ht="12.75">
      <c r="B70" s="669" t="s">
        <v>64</v>
      </c>
      <c r="C70" s="669"/>
      <c r="D70" s="669"/>
      <c r="E70" s="669"/>
      <c r="F70" s="669"/>
      <c r="G70" s="669"/>
      <c r="H70" s="669"/>
      <c r="I70" s="669"/>
      <c r="J70" s="669"/>
      <c r="K70" s="669"/>
      <c r="L70" s="669"/>
    </row>
    <row r="71" spans="2:12" ht="13.5" thickBot="1">
      <c r="B71" s="669"/>
      <c r="C71" s="669"/>
      <c r="D71" s="669"/>
      <c r="E71" s="669"/>
      <c r="F71" s="669"/>
      <c r="G71" s="669"/>
      <c r="H71" s="669"/>
      <c r="I71" s="669"/>
      <c r="J71" s="669"/>
      <c r="K71" s="669"/>
      <c r="L71" s="669"/>
    </row>
    <row r="72" spans="2:12" ht="12.75">
      <c r="B72" s="740" t="s">
        <v>1</v>
      </c>
      <c r="C72" s="742" t="s">
        <v>2</v>
      </c>
      <c r="D72" s="615" t="s">
        <v>3</v>
      </c>
      <c r="E72" s="744"/>
      <c r="F72" s="616"/>
      <c r="G72" s="615" t="s">
        <v>4</v>
      </c>
      <c r="H72" s="744"/>
      <c r="I72" s="616"/>
      <c r="J72" s="615" t="s">
        <v>5</v>
      </c>
      <c r="K72" s="744"/>
      <c r="L72" s="616"/>
    </row>
    <row r="73" spans="2:12" ht="26.25" thickBot="1">
      <c r="B73" s="741"/>
      <c r="C73" s="743"/>
      <c r="D73" s="27">
        <v>2004</v>
      </c>
      <c r="E73" s="28">
        <v>2005</v>
      </c>
      <c r="F73" s="29" t="s">
        <v>6</v>
      </c>
      <c r="G73" s="27">
        <v>2004</v>
      </c>
      <c r="H73" s="28">
        <v>2005</v>
      </c>
      <c r="I73" s="29" t="s">
        <v>6</v>
      </c>
      <c r="J73" s="27">
        <v>2004</v>
      </c>
      <c r="K73" s="28">
        <v>2005</v>
      </c>
      <c r="L73" s="29" t="s">
        <v>6</v>
      </c>
    </row>
    <row r="74" spans="2:12" ht="12.75">
      <c r="B74" s="748" t="s">
        <v>65</v>
      </c>
      <c r="C74" s="21" t="s">
        <v>66</v>
      </c>
      <c r="D74" s="22"/>
      <c r="E74" s="23"/>
      <c r="F74" s="24"/>
      <c r="G74" s="22">
        <v>443</v>
      </c>
      <c r="H74" s="23">
        <v>613</v>
      </c>
      <c r="I74" s="24">
        <v>0.383747178329571</v>
      </c>
      <c r="J74" s="22">
        <v>443</v>
      </c>
      <c r="K74" s="23">
        <v>613</v>
      </c>
      <c r="L74" s="24">
        <v>0.3837471783295711</v>
      </c>
    </row>
    <row r="75" spans="2:12" ht="12.75">
      <c r="B75" s="749"/>
      <c r="C75" s="5" t="s">
        <v>67</v>
      </c>
      <c r="D75" s="6"/>
      <c r="E75" s="7"/>
      <c r="F75" s="8"/>
      <c r="G75" s="6">
        <v>1299</v>
      </c>
      <c r="H75" s="7">
        <v>1818</v>
      </c>
      <c r="I75" s="8">
        <v>0.399538106235565</v>
      </c>
      <c r="J75" s="6">
        <v>1299</v>
      </c>
      <c r="K75" s="7">
        <v>1818</v>
      </c>
      <c r="L75" s="8">
        <v>0.3995381062355658</v>
      </c>
    </row>
    <row r="76" spans="2:12" ht="12.75">
      <c r="B76" s="749"/>
      <c r="C76" s="5" t="s">
        <v>68</v>
      </c>
      <c r="D76" s="6"/>
      <c r="E76" s="7"/>
      <c r="F76" s="8"/>
      <c r="G76" s="6"/>
      <c r="H76" s="7">
        <v>73</v>
      </c>
      <c r="I76" s="8"/>
      <c r="J76" s="6"/>
      <c r="K76" s="7">
        <v>73</v>
      </c>
      <c r="L76" s="8"/>
    </row>
    <row r="77" spans="2:12" ht="12.75">
      <c r="B77" s="749"/>
      <c r="C77" s="5" t="s">
        <v>69</v>
      </c>
      <c r="D77" s="6"/>
      <c r="E77" s="7"/>
      <c r="F77" s="8"/>
      <c r="G77" s="6">
        <v>1</v>
      </c>
      <c r="H77" s="7">
        <v>9</v>
      </c>
      <c r="I77" s="8">
        <v>8</v>
      </c>
      <c r="J77" s="6">
        <v>1</v>
      </c>
      <c r="K77" s="7">
        <v>9</v>
      </c>
      <c r="L77" s="8">
        <v>8</v>
      </c>
    </row>
    <row r="78" spans="2:12" ht="12.75">
      <c r="B78" s="749"/>
      <c r="C78" s="5" t="s">
        <v>70</v>
      </c>
      <c r="D78" s="6"/>
      <c r="E78" s="7"/>
      <c r="F78" s="8"/>
      <c r="G78" s="6">
        <v>152</v>
      </c>
      <c r="H78" s="7">
        <v>144</v>
      </c>
      <c r="I78" s="8">
        <v>-0.0526315789473684</v>
      </c>
      <c r="J78" s="6">
        <v>152</v>
      </c>
      <c r="K78" s="7">
        <v>144</v>
      </c>
      <c r="L78" s="8">
        <v>-0.05263157894736842</v>
      </c>
    </row>
    <row r="79" spans="2:12" ht="12.75">
      <c r="B79" s="749"/>
      <c r="C79" s="5" t="s">
        <v>71</v>
      </c>
      <c r="D79" s="6"/>
      <c r="E79" s="7"/>
      <c r="F79" s="8"/>
      <c r="G79" s="6">
        <v>990</v>
      </c>
      <c r="H79" s="7"/>
      <c r="I79" s="8">
        <v>-1</v>
      </c>
      <c r="J79" s="6">
        <v>990</v>
      </c>
      <c r="K79" s="7"/>
      <c r="L79" s="8">
        <v>-1</v>
      </c>
    </row>
    <row r="80" spans="2:12" ht="12.75">
      <c r="B80" s="749" t="s">
        <v>72</v>
      </c>
      <c r="C80" s="5" t="s">
        <v>73</v>
      </c>
      <c r="D80" s="6">
        <v>2213</v>
      </c>
      <c r="E80" s="7">
        <v>2344</v>
      </c>
      <c r="F80" s="8">
        <v>0.0591956619972887</v>
      </c>
      <c r="G80" s="6">
        <v>2381</v>
      </c>
      <c r="H80" s="7">
        <v>2361</v>
      </c>
      <c r="I80" s="8">
        <v>-0.00839983200335993</v>
      </c>
      <c r="J80" s="6">
        <v>4594</v>
      </c>
      <c r="K80" s="7">
        <v>4705</v>
      </c>
      <c r="L80" s="8">
        <v>0.02416195037004789</v>
      </c>
    </row>
    <row r="81" spans="2:12" ht="12.75">
      <c r="B81" s="749"/>
      <c r="C81" s="5" t="s">
        <v>74</v>
      </c>
      <c r="D81" s="6"/>
      <c r="E81" s="7"/>
      <c r="F81" s="8"/>
      <c r="G81" s="6">
        <v>169</v>
      </c>
      <c r="H81" s="7"/>
      <c r="I81" s="8">
        <v>-1</v>
      </c>
      <c r="J81" s="6">
        <v>169</v>
      </c>
      <c r="K81" s="7"/>
      <c r="L81" s="8">
        <v>-1</v>
      </c>
    </row>
    <row r="82" spans="2:12" ht="12.75">
      <c r="B82" s="749" t="s">
        <v>75</v>
      </c>
      <c r="C82" s="5" t="s">
        <v>76</v>
      </c>
      <c r="D82" s="6">
        <v>88</v>
      </c>
      <c r="E82" s="7">
        <v>65</v>
      </c>
      <c r="F82" s="8">
        <v>-0.261363636363636</v>
      </c>
      <c r="G82" s="6">
        <v>1</v>
      </c>
      <c r="H82" s="7">
        <v>1</v>
      </c>
      <c r="I82" s="8"/>
      <c r="J82" s="6">
        <v>89</v>
      </c>
      <c r="K82" s="7">
        <v>66</v>
      </c>
      <c r="L82" s="8">
        <v>-0.25842696629213485</v>
      </c>
    </row>
    <row r="83" spans="2:12" ht="12.75">
      <c r="B83" s="749"/>
      <c r="C83" s="5" t="s">
        <v>77</v>
      </c>
      <c r="D83" s="6">
        <v>946</v>
      </c>
      <c r="E83" s="7">
        <v>943</v>
      </c>
      <c r="F83" s="8">
        <v>-0.00317124735729386</v>
      </c>
      <c r="G83" s="6">
        <v>384</v>
      </c>
      <c r="H83" s="7">
        <v>201</v>
      </c>
      <c r="I83" s="8">
        <v>-0.4765625</v>
      </c>
      <c r="J83" s="6">
        <v>1330</v>
      </c>
      <c r="K83" s="7">
        <v>1144</v>
      </c>
      <c r="L83" s="8">
        <v>-0.13984962406015036</v>
      </c>
    </row>
    <row r="84" spans="2:12" ht="12.75">
      <c r="B84" s="749"/>
      <c r="C84" s="5" t="s">
        <v>78</v>
      </c>
      <c r="D84" s="6">
        <v>377</v>
      </c>
      <c r="E84" s="7">
        <v>340</v>
      </c>
      <c r="F84" s="8">
        <v>-0.0981432360742705</v>
      </c>
      <c r="G84" s="6">
        <v>210</v>
      </c>
      <c r="H84" s="7">
        <v>177</v>
      </c>
      <c r="I84" s="8">
        <v>-0.157142857142857</v>
      </c>
      <c r="J84" s="6">
        <v>587</v>
      </c>
      <c r="K84" s="7">
        <v>517</v>
      </c>
      <c r="L84" s="8">
        <v>-0.11925042589437819</v>
      </c>
    </row>
    <row r="85" spans="2:12" ht="12.75">
      <c r="B85" s="749"/>
      <c r="C85" s="5" t="s">
        <v>79</v>
      </c>
      <c r="D85" s="6">
        <v>109</v>
      </c>
      <c r="E85" s="7">
        <v>69</v>
      </c>
      <c r="F85" s="8">
        <v>-0.36697247706422</v>
      </c>
      <c r="G85" s="6">
        <v>169</v>
      </c>
      <c r="H85" s="7">
        <v>183</v>
      </c>
      <c r="I85" s="8">
        <v>0.0828402366863905</v>
      </c>
      <c r="J85" s="6">
        <v>278</v>
      </c>
      <c r="K85" s="7">
        <v>252</v>
      </c>
      <c r="L85" s="8">
        <v>-0.09352517985611511</v>
      </c>
    </row>
    <row r="86" spans="2:12" ht="12.75">
      <c r="B86" s="749"/>
      <c r="C86" s="5" t="s">
        <v>80</v>
      </c>
      <c r="D86" s="6">
        <v>442</v>
      </c>
      <c r="E86" s="7">
        <v>433</v>
      </c>
      <c r="F86" s="8">
        <v>-0.0203619909502262</v>
      </c>
      <c r="G86" s="6"/>
      <c r="H86" s="7"/>
      <c r="I86" s="8"/>
      <c r="J86" s="6">
        <v>442</v>
      </c>
      <c r="K86" s="7">
        <v>433</v>
      </c>
      <c r="L86" s="8">
        <v>-0.020361990950226245</v>
      </c>
    </row>
    <row r="87" spans="2:12" ht="12.75">
      <c r="B87" s="25" t="s">
        <v>81</v>
      </c>
      <c r="C87" s="5" t="s">
        <v>82</v>
      </c>
      <c r="D87" s="6">
        <v>2456</v>
      </c>
      <c r="E87" s="7">
        <v>2787</v>
      </c>
      <c r="F87" s="8">
        <v>0.134771986970684</v>
      </c>
      <c r="G87" s="6">
        <v>23</v>
      </c>
      <c r="H87" s="7">
        <v>73</v>
      </c>
      <c r="I87" s="8">
        <v>2.17391304347826</v>
      </c>
      <c r="J87" s="6">
        <v>2479</v>
      </c>
      <c r="K87" s="7">
        <v>2860</v>
      </c>
      <c r="L87" s="8">
        <v>0.1536910044372731</v>
      </c>
    </row>
    <row r="88" spans="2:12" ht="12.75">
      <c r="B88" s="749" t="s">
        <v>83</v>
      </c>
      <c r="C88" s="5" t="s">
        <v>84</v>
      </c>
      <c r="D88" s="6">
        <v>1368</v>
      </c>
      <c r="E88" s="7">
        <v>1128</v>
      </c>
      <c r="F88" s="8">
        <v>-0.175438596491228</v>
      </c>
      <c r="G88" s="6">
        <v>691</v>
      </c>
      <c r="H88" s="7">
        <v>614</v>
      </c>
      <c r="I88" s="8">
        <v>-0.111432706222865</v>
      </c>
      <c r="J88" s="6">
        <v>2059</v>
      </c>
      <c r="K88" s="7">
        <v>1742</v>
      </c>
      <c r="L88" s="8">
        <v>-0.15395823215152987</v>
      </c>
    </row>
    <row r="89" spans="2:12" ht="12.75">
      <c r="B89" s="749"/>
      <c r="C89" s="5" t="s">
        <v>85</v>
      </c>
      <c r="D89" s="6">
        <v>562</v>
      </c>
      <c r="E89" s="7">
        <v>525</v>
      </c>
      <c r="F89" s="8">
        <v>-0.0658362989323843</v>
      </c>
      <c r="G89" s="6">
        <v>547</v>
      </c>
      <c r="H89" s="7">
        <v>642</v>
      </c>
      <c r="I89" s="8">
        <v>0.173674588665447</v>
      </c>
      <c r="J89" s="6">
        <v>1109</v>
      </c>
      <c r="K89" s="7">
        <v>1167</v>
      </c>
      <c r="L89" s="8">
        <v>0.05229936880072137</v>
      </c>
    </row>
    <row r="90" spans="2:12" ht="12.75">
      <c r="B90" s="749"/>
      <c r="C90" s="5" t="s">
        <v>86</v>
      </c>
      <c r="D90" s="6"/>
      <c r="E90" s="7"/>
      <c r="F90" s="8"/>
      <c r="G90" s="6">
        <v>45</v>
      </c>
      <c r="H90" s="7">
        <v>99</v>
      </c>
      <c r="I90" s="8">
        <v>1.2</v>
      </c>
      <c r="J90" s="6">
        <v>45</v>
      </c>
      <c r="K90" s="7">
        <v>99</v>
      </c>
      <c r="L90" s="8">
        <v>1.2</v>
      </c>
    </row>
    <row r="91" spans="2:12" ht="12.75">
      <c r="B91" s="749"/>
      <c r="C91" s="5" t="s">
        <v>87</v>
      </c>
      <c r="D91" s="6">
        <v>292</v>
      </c>
      <c r="E91" s="7">
        <v>252</v>
      </c>
      <c r="F91" s="8">
        <v>-0.136986301369863</v>
      </c>
      <c r="G91" s="6"/>
      <c r="H91" s="7">
        <v>4</v>
      </c>
      <c r="I91" s="8"/>
      <c r="J91" s="6">
        <v>292</v>
      </c>
      <c r="K91" s="7">
        <v>256</v>
      </c>
      <c r="L91" s="8">
        <v>-0.1232876712328767</v>
      </c>
    </row>
    <row r="92" spans="2:12" ht="12.75">
      <c r="B92" s="749"/>
      <c r="C92" s="5" t="s">
        <v>88</v>
      </c>
      <c r="D92" s="6">
        <v>718</v>
      </c>
      <c r="E92" s="7">
        <v>852</v>
      </c>
      <c r="F92" s="8">
        <v>0.186629526462395</v>
      </c>
      <c r="G92" s="6">
        <v>1241</v>
      </c>
      <c r="H92" s="7">
        <v>1927</v>
      </c>
      <c r="I92" s="8">
        <v>0.552780016116035</v>
      </c>
      <c r="J92" s="6">
        <v>1959</v>
      </c>
      <c r="K92" s="7">
        <v>2779</v>
      </c>
      <c r="L92" s="8">
        <v>0.41858090862685043</v>
      </c>
    </row>
    <row r="93" spans="2:12" ht="12.75">
      <c r="B93" s="749"/>
      <c r="C93" s="5" t="s">
        <v>89</v>
      </c>
      <c r="D93" s="6">
        <v>1269</v>
      </c>
      <c r="E93" s="7">
        <v>1278</v>
      </c>
      <c r="F93" s="8">
        <v>0.00709219858156028</v>
      </c>
      <c r="G93" s="6">
        <v>1321</v>
      </c>
      <c r="H93" s="7">
        <v>1381</v>
      </c>
      <c r="I93" s="8">
        <v>0.0454201362604087</v>
      </c>
      <c r="J93" s="6">
        <v>2590</v>
      </c>
      <c r="K93" s="7">
        <v>2659</v>
      </c>
      <c r="L93" s="8">
        <v>0.02664092664092664</v>
      </c>
    </row>
    <row r="94" spans="2:12" ht="12.75">
      <c r="B94" s="749"/>
      <c r="C94" s="5" t="s">
        <v>90</v>
      </c>
      <c r="D94" s="6">
        <v>2231</v>
      </c>
      <c r="E94" s="7">
        <v>1969</v>
      </c>
      <c r="F94" s="8">
        <v>-0.117436127297176</v>
      </c>
      <c r="G94" s="6">
        <v>657</v>
      </c>
      <c r="H94" s="7">
        <v>493</v>
      </c>
      <c r="I94" s="8">
        <v>-0.249619482496194</v>
      </c>
      <c r="J94" s="6">
        <v>2888</v>
      </c>
      <c r="K94" s="7">
        <v>2462</v>
      </c>
      <c r="L94" s="8">
        <v>-0.14750692520775624</v>
      </c>
    </row>
    <row r="95" spans="2:12" ht="12.75">
      <c r="B95" s="749" t="s">
        <v>91</v>
      </c>
      <c r="C95" s="5" t="s">
        <v>92</v>
      </c>
      <c r="D95" s="6"/>
      <c r="E95" s="7"/>
      <c r="F95" s="8"/>
      <c r="G95" s="6">
        <v>422</v>
      </c>
      <c r="H95" s="7">
        <v>339</v>
      </c>
      <c r="I95" s="8">
        <v>-0.196682464454976</v>
      </c>
      <c r="J95" s="6">
        <v>422</v>
      </c>
      <c r="K95" s="7">
        <v>339</v>
      </c>
      <c r="L95" s="8">
        <v>-0.1966824644549763</v>
      </c>
    </row>
    <row r="96" spans="2:12" ht="12.75">
      <c r="B96" s="749"/>
      <c r="C96" s="5" t="s">
        <v>93</v>
      </c>
      <c r="D96" s="6"/>
      <c r="E96" s="7"/>
      <c r="F96" s="8"/>
      <c r="G96" s="6"/>
      <c r="H96" s="7">
        <v>94</v>
      </c>
      <c r="I96" s="8"/>
      <c r="J96" s="6"/>
      <c r="K96" s="7">
        <v>94</v>
      </c>
      <c r="L96" s="8"/>
    </row>
    <row r="97" spans="2:12" ht="13.5" thickBot="1">
      <c r="B97" s="11" t="s">
        <v>94</v>
      </c>
      <c r="C97" s="12"/>
      <c r="D97" s="13">
        <v>13071</v>
      </c>
      <c r="E97" s="14">
        <v>12985</v>
      </c>
      <c r="F97" s="15">
        <v>-0.006579450692372427</v>
      </c>
      <c r="G97" s="13">
        <v>11146</v>
      </c>
      <c r="H97" s="14">
        <v>11246</v>
      </c>
      <c r="I97" s="15">
        <v>0.00897182845863987</v>
      </c>
      <c r="J97" s="13">
        <v>24217</v>
      </c>
      <c r="K97" s="14">
        <v>24231</v>
      </c>
      <c r="L97" s="15">
        <v>0.00012607690691321705</v>
      </c>
    </row>
    <row r="100" spans="2:12" ht="12.75">
      <c r="B100" s="669" t="s">
        <v>95</v>
      </c>
      <c r="C100" s="669"/>
      <c r="D100" s="669"/>
      <c r="E100" s="669"/>
      <c r="F100" s="669"/>
      <c r="G100" s="669"/>
      <c r="H100" s="669"/>
      <c r="I100" s="669"/>
      <c r="J100" s="669"/>
      <c r="K100" s="669"/>
      <c r="L100" s="669"/>
    </row>
    <row r="101" spans="2:12" ht="13.5" thickBot="1">
      <c r="B101" s="669"/>
      <c r="C101" s="669"/>
      <c r="D101" s="669"/>
      <c r="E101" s="669"/>
      <c r="F101" s="669"/>
      <c r="G101" s="669"/>
      <c r="H101" s="669"/>
      <c r="I101" s="669"/>
      <c r="J101" s="669"/>
      <c r="K101" s="669"/>
      <c r="L101" s="669"/>
    </row>
    <row r="102" spans="2:12" ht="12.75">
      <c r="B102" s="740" t="s">
        <v>1</v>
      </c>
      <c r="C102" s="742" t="s">
        <v>2</v>
      </c>
      <c r="D102" s="615" t="s">
        <v>3</v>
      </c>
      <c r="E102" s="744"/>
      <c r="F102" s="616"/>
      <c r="G102" s="615" t="s">
        <v>4</v>
      </c>
      <c r="H102" s="744"/>
      <c r="I102" s="616"/>
      <c r="J102" s="744" t="s">
        <v>5</v>
      </c>
      <c r="K102" s="744"/>
      <c r="L102" s="616"/>
    </row>
    <row r="103" spans="2:12" ht="26.25" thickBot="1">
      <c r="B103" s="741"/>
      <c r="C103" s="743"/>
      <c r="D103" s="27">
        <v>2004</v>
      </c>
      <c r="E103" s="28">
        <v>2005</v>
      </c>
      <c r="F103" s="29" t="s">
        <v>6</v>
      </c>
      <c r="G103" s="27">
        <v>2004</v>
      </c>
      <c r="H103" s="28">
        <v>2005</v>
      </c>
      <c r="I103" s="29" t="s">
        <v>6</v>
      </c>
      <c r="J103" s="37">
        <v>2004</v>
      </c>
      <c r="K103" s="28">
        <v>2005</v>
      </c>
      <c r="L103" s="29" t="s">
        <v>6</v>
      </c>
    </row>
    <row r="104" spans="2:12" ht="12.75">
      <c r="B104" s="745" t="s">
        <v>96</v>
      </c>
      <c r="C104" s="21" t="s">
        <v>97</v>
      </c>
      <c r="D104" s="38">
        <v>226</v>
      </c>
      <c r="E104" s="39">
        <v>262</v>
      </c>
      <c r="F104" s="24">
        <v>0.15929203539823</v>
      </c>
      <c r="G104" s="38">
        <v>521</v>
      </c>
      <c r="H104" s="39">
        <v>422</v>
      </c>
      <c r="I104" s="24">
        <v>-0.190019193857965</v>
      </c>
      <c r="J104" s="40">
        <v>747</v>
      </c>
      <c r="K104" s="39">
        <v>684</v>
      </c>
      <c r="L104" s="41">
        <v>-0.08433734939759036</v>
      </c>
    </row>
    <row r="105" spans="2:12" ht="12.75">
      <c r="B105" s="747"/>
      <c r="C105" s="5" t="s">
        <v>98</v>
      </c>
      <c r="D105" s="42">
        <v>333</v>
      </c>
      <c r="E105" s="43">
        <v>1631</v>
      </c>
      <c r="F105" s="8">
        <v>3.89789789789789</v>
      </c>
      <c r="G105" s="42">
        <v>0</v>
      </c>
      <c r="H105" s="43">
        <v>68</v>
      </c>
      <c r="I105" s="8">
        <v>0</v>
      </c>
      <c r="J105" s="44">
        <v>333</v>
      </c>
      <c r="K105" s="43">
        <v>1699</v>
      </c>
      <c r="L105" s="45">
        <v>4.102102102102102</v>
      </c>
    </row>
    <row r="106" spans="2:12" ht="12.75">
      <c r="B106" s="750" t="s">
        <v>99</v>
      </c>
      <c r="C106" s="5" t="s">
        <v>100</v>
      </c>
      <c r="D106" s="42">
        <v>482</v>
      </c>
      <c r="E106" s="43">
        <v>617</v>
      </c>
      <c r="F106" s="8">
        <v>0.280082987551867</v>
      </c>
      <c r="G106" s="42">
        <v>140</v>
      </c>
      <c r="H106" s="43">
        <v>196</v>
      </c>
      <c r="I106" s="8">
        <v>0.4</v>
      </c>
      <c r="J106" s="44">
        <v>622</v>
      </c>
      <c r="K106" s="43">
        <v>813</v>
      </c>
      <c r="L106" s="45">
        <v>0.3070739549839228</v>
      </c>
    </row>
    <row r="107" spans="2:12" ht="12.75">
      <c r="B107" s="746"/>
      <c r="C107" s="5" t="s">
        <v>98</v>
      </c>
      <c r="D107" s="42">
        <v>394</v>
      </c>
      <c r="E107" s="43">
        <v>0</v>
      </c>
      <c r="F107" s="8">
        <v>-1</v>
      </c>
      <c r="G107" s="42">
        <v>0</v>
      </c>
      <c r="H107" s="43">
        <v>0</v>
      </c>
      <c r="I107" s="8">
        <v>0</v>
      </c>
      <c r="J107" s="44">
        <v>394</v>
      </c>
      <c r="K107" s="43">
        <v>0</v>
      </c>
      <c r="L107" s="45">
        <v>-1</v>
      </c>
    </row>
    <row r="108" spans="2:12" ht="12.75">
      <c r="B108" s="747"/>
      <c r="C108" s="5" t="s">
        <v>101</v>
      </c>
      <c r="D108" s="42">
        <v>0</v>
      </c>
      <c r="E108" s="43">
        <v>0</v>
      </c>
      <c r="F108" s="8">
        <v>0</v>
      </c>
      <c r="G108" s="42">
        <v>127</v>
      </c>
      <c r="H108" s="43">
        <v>162</v>
      </c>
      <c r="I108" s="8">
        <v>0.275590551181102</v>
      </c>
      <c r="J108" s="44">
        <v>127</v>
      </c>
      <c r="K108" s="43">
        <v>162</v>
      </c>
      <c r="L108" s="45">
        <v>0.2755905511811024</v>
      </c>
    </row>
    <row r="109" spans="2:12" ht="12.75">
      <c r="B109" s="25" t="s">
        <v>102</v>
      </c>
      <c r="C109" s="5" t="s">
        <v>98</v>
      </c>
      <c r="D109" s="42">
        <v>70</v>
      </c>
      <c r="E109" s="43">
        <v>0</v>
      </c>
      <c r="F109" s="8">
        <v>-1</v>
      </c>
      <c r="G109" s="42">
        <v>40</v>
      </c>
      <c r="H109" s="43">
        <v>0</v>
      </c>
      <c r="I109" s="8">
        <v>-1</v>
      </c>
      <c r="J109" s="44">
        <v>110</v>
      </c>
      <c r="K109" s="43">
        <v>0</v>
      </c>
      <c r="L109" s="45">
        <v>-1</v>
      </c>
    </row>
    <row r="110" spans="2:12" ht="12.75">
      <c r="B110" s="750" t="s">
        <v>103</v>
      </c>
      <c r="C110" s="5" t="s">
        <v>103</v>
      </c>
      <c r="D110" s="42">
        <v>1132</v>
      </c>
      <c r="E110" s="43">
        <v>1388</v>
      </c>
      <c r="F110" s="8">
        <v>0.226148409893992</v>
      </c>
      <c r="G110" s="42">
        <v>1048</v>
      </c>
      <c r="H110" s="43">
        <v>1021</v>
      </c>
      <c r="I110" s="8">
        <v>-0.0257633587786259</v>
      </c>
      <c r="J110" s="44">
        <v>2180</v>
      </c>
      <c r="K110" s="43">
        <v>2409</v>
      </c>
      <c r="L110" s="45">
        <v>0.10504587155963303</v>
      </c>
    </row>
    <row r="111" spans="2:12" ht="12.75">
      <c r="B111" s="747"/>
      <c r="C111" s="5" t="s">
        <v>98</v>
      </c>
      <c r="D111" s="42">
        <v>117</v>
      </c>
      <c r="E111" s="43">
        <v>0</v>
      </c>
      <c r="F111" s="8">
        <v>-1</v>
      </c>
      <c r="G111" s="42">
        <v>0</v>
      </c>
      <c r="H111" s="43">
        <v>0</v>
      </c>
      <c r="I111" s="8">
        <v>0</v>
      </c>
      <c r="J111" s="44">
        <v>117</v>
      </c>
      <c r="K111" s="43">
        <v>0</v>
      </c>
      <c r="L111" s="45">
        <v>-1</v>
      </c>
    </row>
    <row r="112" spans="2:12" ht="12.75">
      <c r="B112" s="750" t="s">
        <v>104</v>
      </c>
      <c r="C112" s="5" t="s">
        <v>105</v>
      </c>
      <c r="D112" s="42">
        <v>152</v>
      </c>
      <c r="E112" s="43">
        <v>100</v>
      </c>
      <c r="F112" s="8">
        <v>-0.342105263157894</v>
      </c>
      <c r="G112" s="42">
        <v>0</v>
      </c>
      <c r="H112" s="43">
        <v>0</v>
      </c>
      <c r="I112" s="8">
        <v>0</v>
      </c>
      <c r="J112" s="44">
        <v>152</v>
      </c>
      <c r="K112" s="43">
        <v>100</v>
      </c>
      <c r="L112" s="45">
        <v>-0.34210526315789475</v>
      </c>
    </row>
    <row r="113" spans="2:12" ht="12.75">
      <c r="B113" s="746"/>
      <c r="C113" s="5" t="s">
        <v>98</v>
      </c>
      <c r="D113" s="42">
        <v>174</v>
      </c>
      <c r="E113" s="43">
        <v>0</v>
      </c>
      <c r="F113" s="8">
        <v>-1</v>
      </c>
      <c r="G113" s="42">
        <v>0</v>
      </c>
      <c r="H113" s="43">
        <v>0</v>
      </c>
      <c r="I113" s="8">
        <v>0</v>
      </c>
      <c r="J113" s="44">
        <v>174</v>
      </c>
      <c r="K113" s="43">
        <v>0</v>
      </c>
      <c r="L113" s="45">
        <v>-1</v>
      </c>
    </row>
    <row r="114" spans="2:12" ht="12.75">
      <c r="B114" s="746"/>
      <c r="C114" s="5" t="s">
        <v>106</v>
      </c>
      <c r="D114" s="42">
        <v>105</v>
      </c>
      <c r="E114" s="43">
        <v>116</v>
      </c>
      <c r="F114" s="8">
        <v>0.104761904761904</v>
      </c>
      <c r="G114" s="42">
        <v>0</v>
      </c>
      <c r="H114" s="43">
        <v>0</v>
      </c>
      <c r="I114" s="8">
        <v>0</v>
      </c>
      <c r="J114" s="44">
        <v>105</v>
      </c>
      <c r="K114" s="43">
        <v>116</v>
      </c>
      <c r="L114" s="45">
        <v>0.10476190476190476</v>
      </c>
    </row>
    <row r="115" spans="2:12" ht="12.75">
      <c r="B115" s="746"/>
      <c r="C115" s="5" t="s">
        <v>107</v>
      </c>
      <c r="D115" s="42">
        <v>88</v>
      </c>
      <c r="E115" s="43">
        <v>52</v>
      </c>
      <c r="F115" s="8">
        <v>-0.409090909090909</v>
      </c>
      <c r="G115" s="42">
        <v>0</v>
      </c>
      <c r="H115" s="43">
        <v>0</v>
      </c>
      <c r="I115" s="8">
        <v>0</v>
      </c>
      <c r="J115" s="44">
        <v>88</v>
      </c>
      <c r="K115" s="43">
        <v>52</v>
      </c>
      <c r="L115" s="45">
        <v>-0.4090909090909091</v>
      </c>
    </row>
    <row r="116" spans="2:12" ht="12.75">
      <c r="B116" s="747"/>
      <c r="C116" s="5" t="s">
        <v>108</v>
      </c>
      <c r="D116" s="42">
        <v>236</v>
      </c>
      <c r="E116" s="43">
        <v>192</v>
      </c>
      <c r="F116" s="8">
        <v>-0.186440677966101</v>
      </c>
      <c r="G116" s="42">
        <v>0</v>
      </c>
      <c r="H116" s="43">
        <v>0</v>
      </c>
      <c r="I116" s="8">
        <v>0</v>
      </c>
      <c r="J116" s="44">
        <v>236</v>
      </c>
      <c r="K116" s="43">
        <v>192</v>
      </c>
      <c r="L116" s="45">
        <v>-0.1864406779661017</v>
      </c>
    </row>
    <row r="117" spans="2:12" ht="12.75">
      <c r="B117" s="750" t="s">
        <v>109</v>
      </c>
      <c r="C117" s="5" t="s">
        <v>98</v>
      </c>
      <c r="D117" s="42">
        <v>285</v>
      </c>
      <c r="E117" s="43">
        <v>0</v>
      </c>
      <c r="F117" s="8">
        <v>-1</v>
      </c>
      <c r="G117" s="42">
        <v>0</v>
      </c>
      <c r="H117" s="43">
        <v>0</v>
      </c>
      <c r="I117" s="8">
        <v>0</v>
      </c>
      <c r="J117" s="44">
        <v>285</v>
      </c>
      <c r="K117" s="43">
        <v>0</v>
      </c>
      <c r="L117" s="45">
        <v>-1</v>
      </c>
    </row>
    <row r="118" spans="2:12" ht="12.75">
      <c r="B118" s="747"/>
      <c r="C118" s="5" t="s">
        <v>109</v>
      </c>
      <c r="D118" s="42">
        <v>288</v>
      </c>
      <c r="E118" s="43">
        <v>199</v>
      </c>
      <c r="F118" s="8">
        <v>-0.309027777777777</v>
      </c>
      <c r="G118" s="42">
        <v>304</v>
      </c>
      <c r="H118" s="43">
        <v>260</v>
      </c>
      <c r="I118" s="8">
        <v>-0.144736842105263</v>
      </c>
      <c r="J118" s="44">
        <v>592</v>
      </c>
      <c r="K118" s="43">
        <v>459</v>
      </c>
      <c r="L118" s="45">
        <v>-0.22466216216216217</v>
      </c>
    </row>
    <row r="119" spans="2:12" ht="12.75">
      <c r="B119" s="750" t="s">
        <v>110</v>
      </c>
      <c r="C119" s="5" t="s">
        <v>111</v>
      </c>
      <c r="D119" s="42">
        <v>0</v>
      </c>
      <c r="E119" s="43">
        <v>0</v>
      </c>
      <c r="F119" s="8">
        <v>0</v>
      </c>
      <c r="G119" s="42">
        <v>10</v>
      </c>
      <c r="H119" s="43">
        <v>29</v>
      </c>
      <c r="I119" s="8">
        <v>1.89999999999999</v>
      </c>
      <c r="J119" s="44">
        <v>10</v>
      </c>
      <c r="K119" s="43">
        <v>29</v>
      </c>
      <c r="L119" s="45">
        <v>1.9</v>
      </c>
    </row>
    <row r="120" spans="2:12" ht="12.75">
      <c r="B120" s="746"/>
      <c r="C120" s="5" t="s">
        <v>98</v>
      </c>
      <c r="D120" s="42">
        <v>276</v>
      </c>
      <c r="E120" s="43">
        <v>0</v>
      </c>
      <c r="F120" s="8">
        <v>-1</v>
      </c>
      <c r="G120" s="42">
        <v>0</v>
      </c>
      <c r="H120" s="43">
        <v>0</v>
      </c>
      <c r="I120" s="8">
        <v>0</v>
      </c>
      <c r="J120" s="44">
        <v>276</v>
      </c>
      <c r="K120" s="43">
        <v>0</v>
      </c>
      <c r="L120" s="45">
        <v>-1</v>
      </c>
    </row>
    <row r="121" spans="2:12" ht="12.75">
      <c r="B121" s="747"/>
      <c r="C121" s="5" t="s">
        <v>110</v>
      </c>
      <c r="D121" s="42">
        <v>840</v>
      </c>
      <c r="E121" s="43">
        <v>728</v>
      </c>
      <c r="F121" s="8">
        <v>-0.133333333333333</v>
      </c>
      <c r="G121" s="42">
        <v>379</v>
      </c>
      <c r="H121" s="43">
        <v>339</v>
      </c>
      <c r="I121" s="8">
        <v>-0.105540897097625</v>
      </c>
      <c r="J121" s="44">
        <v>1219</v>
      </c>
      <c r="K121" s="43">
        <v>1067</v>
      </c>
      <c r="L121" s="45">
        <v>-0.12469237079573421</v>
      </c>
    </row>
    <row r="122" spans="2:12" ht="13.5" thickBot="1">
      <c r="B122" s="11" t="s">
        <v>112</v>
      </c>
      <c r="C122" s="12"/>
      <c r="D122" s="13">
        <v>5198</v>
      </c>
      <c r="E122" s="14">
        <v>5285</v>
      </c>
      <c r="F122" s="15">
        <v>0.016737206617929972</v>
      </c>
      <c r="G122" s="13">
        <v>2569</v>
      </c>
      <c r="H122" s="14">
        <v>2497</v>
      </c>
      <c r="I122" s="15">
        <v>-0.028026469443363178</v>
      </c>
      <c r="J122" s="16">
        <v>7767</v>
      </c>
      <c r="K122" s="14">
        <v>7782</v>
      </c>
      <c r="L122" s="15">
        <v>0.0019312475859405175</v>
      </c>
    </row>
    <row r="125" spans="2:12" ht="12.75">
      <c r="B125" s="669" t="s">
        <v>113</v>
      </c>
      <c r="C125" s="669"/>
      <c r="D125" s="669"/>
      <c r="E125" s="669"/>
      <c r="F125" s="669"/>
      <c r="G125" s="669"/>
      <c r="H125" s="669"/>
      <c r="I125" s="669"/>
      <c r="J125" s="669"/>
      <c r="K125" s="669"/>
      <c r="L125" s="669"/>
    </row>
    <row r="126" spans="2:12" ht="13.5" thickBot="1">
      <c r="B126" s="669"/>
      <c r="C126" s="669"/>
      <c r="D126" s="669"/>
      <c r="E126" s="669"/>
      <c r="F126" s="669"/>
      <c r="G126" s="669"/>
      <c r="H126" s="669"/>
      <c r="I126" s="669"/>
      <c r="J126" s="669"/>
      <c r="K126" s="669"/>
      <c r="L126" s="669"/>
    </row>
    <row r="127" spans="2:12" ht="12.75">
      <c r="B127" s="740" t="s">
        <v>1</v>
      </c>
      <c r="C127" s="742" t="s">
        <v>2</v>
      </c>
      <c r="D127" s="615" t="s">
        <v>3</v>
      </c>
      <c r="E127" s="744"/>
      <c r="F127" s="616"/>
      <c r="G127" s="615" t="s">
        <v>4</v>
      </c>
      <c r="H127" s="744"/>
      <c r="I127" s="616"/>
      <c r="J127" s="615" t="s">
        <v>5</v>
      </c>
      <c r="K127" s="744"/>
      <c r="L127" s="616"/>
    </row>
    <row r="128" spans="2:12" ht="26.25" thickBot="1">
      <c r="B128" s="741"/>
      <c r="C128" s="743"/>
      <c r="D128" s="27">
        <v>2004</v>
      </c>
      <c r="E128" s="28">
        <v>2005</v>
      </c>
      <c r="F128" s="29" t="s">
        <v>6</v>
      </c>
      <c r="G128" s="27">
        <v>2004</v>
      </c>
      <c r="H128" s="28">
        <v>2005</v>
      </c>
      <c r="I128" s="29" t="s">
        <v>6</v>
      </c>
      <c r="J128" s="27">
        <v>2004</v>
      </c>
      <c r="K128" s="28">
        <v>2005</v>
      </c>
      <c r="L128" s="29" t="s">
        <v>6</v>
      </c>
    </row>
    <row r="129" spans="2:12" ht="12.75">
      <c r="B129" s="748" t="s">
        <v>114</v>
      </c>
      <c r="C129" s="21" t="s">
        <v>115</v>
      </c>
      <c r="D129" s="22">
        <v>4511</v>
      </c>
      <c r="E129" s="23">
        <v>3888</v>
      </c>
      <c r="F129" s="24">
        <v>-0.138106849922411</v>
      </c>
      <c r="G129" s="22">
        <v>502</v>
      </c>
      <c r="H129" s="23">
        <v>586</v>
      </c>
      <c r="I129" s="24">
        <v>0.167330677290836</v>
      </c>
      <c r="J129" s="22">
        <v>5013</v>
      </c>
      <c r="K129" s="23">
        <v>4474</v>
      </c>
      <c r="L129" s="24">
        <v>-0.10752044683822062</v>
      </c>
    </row>
    <row r="130" spans="2:12" ht="12.75">
      <c r="B130" s="749"/>
      <c r="C130" s="5" t="s">
        <v>116</v>
      </c>
      <c r="D130" s="6">
        <v>252</v>
      </c>
      <c r="E130" s="7">
        <v>261</v>
      </c>
      <c r="F130" s="8">
        <v>0.0357142857142857</v>
      </c>
      <c r="G130" s="6">
        <v>44</v>
      </c>
      <c r="H130" s="7">
        <v>116</v>
      </c>
      <c r="I130" s="8">
        <v>1.63636363636363</v>
      </c>
      <c r="J130" s="6">
        <v>296</v>
      </c>
      <c r="K130" s="7">
        <v>377</v>
      </c>
      <c r="L130" s="8">
        <v>0.27364864864864863</v>
      </c>
    </row>
    <row r="131" spans="2:12" ht="12.75">
      <c r="B131" s="749"/>
      <c r="C131" s="5" t="s">
        <v>117</v>
      </c>
      <c r="D131" s="6">
        <v>1247</v>
      </c>
      <c r="E131" s="7">
        <v>1140</v>
      </c>
      <c r="F131" s="8">
        <v>-0.0858059342421812</v>
      </c>
      <c r="G131" s="6"/>
      <c r="H131" s="7"/>
      <c r="I131" s="8"/>
      <c r="J131" s="6">
        <v>1247</v>
      </c>
      <c r="K131" s="7">
        <v>1140</v>
      </c>
      <c r="L131" s="8">
        <v>-0.08580593424218123</v>
      </c>
    </row>
    <row r="132" spans="2:12" ht="12.75">
      <c r="B132" s="25" t="s">
        <v>118</v>
      </c>
      <c r="C132" s="5" t="s">
        <v>118</v>
      </c>
      <c r="D132" s="6">
        <v>2592</v>
      </c>
      <c r="E132" s="7">
        <v>2460</v>
      </c>
      <c r="F132" s="8">
        <v>-0.0509259259259259</v>
      </c>
      <c r="G132" s="6">
        <v>506</v>
      </c>
      <c r="H132" s="7">
        <v>507</v>
      </c>
      <c r="I132" s="8">
        <v>0.00197628458498023</v>
      </c>
      <c r="J132" s="6">
        <v>3098</v>
      </c>
      <c r="K132" s="7">
        <v>2967</v>
      </c>
      <c r="L132" s="8">
        <v>-0.04228534538411879</v>
      </c>
    </row>
    <row r="133" spans="2:12" ht="12.75">
      <c r="B133" s="25" t="s">
        <v>119</v>
      </c>
      <c r="C133" s="5" t="s">
        <v>120</v>
      </c>
      <c r="D133" s="6">
        <v>8683</v>
      </c>
      <c r="E133" s="7"/>
      <c r="F133" s="8">
        <v>-1</v>
      </c>
      <c r="G133" s="6">
        <v>250</v>
      </c>
      <c r="H133" s="7"/>
      <c r="I133" s="8">
        <v>-1</v>
      </c>
      <c r="J133" s="6">
        <v>8933</v>
      </c>
      <c r="K133" s="7"/>
      <c r="L133" s="8">
        <v>-1</v>
      </c>
    </row>
    <row r="134" spans="2:12" ht="12.75">
      <c r="B134" s="749" t="s">
        <v>121</v>
      </c>
      <c r="C134" s="5" t="s">
        <v>122</v>
      </c>
      <c r="D134" s="6">
        <v>51</v>
      </c>
      <c r="E134" s="7">
        <v>130</v>
      </c>
      <c r="F134" s="8">
        <v>1.54901960784313</v>
      </c>
      <c r="G134" s="6"/>
      <c r="H134" s="7"/>
      <c r="I134" s="8"/>
      <c r="J134" s="6">
        <v>51</v>
      </c>
      <c r="K134" s="7">
        <v>130</v>
      </c>
      <c r="L134" s="8">
        <v>1.5490196078431373</v>
      </c>
    </row>
    <row r="135" spans="2:12" ht="12.75">
      <c r="B135" s="749"/>
      <c r="C135" s="5" t="s">
        <v>123</v>
      </c>
      <c r="D135" s="6">
        <v>649</v>
      </c>
      <c r="E135" s="7">
        <v>996</v>
      </c>
      <c r="F135" s="8">
        <v>0.534668721109399</v>
      </c>
      <c r="G135" s="6">
        <v>1143</v>
      </c>
      <c r="H135" s="7">
        <v>1256</v>
      </c>
      <c r="I135" s="8">
        <v>0.0988626421697287</v>
      </c>
      <c r="J135" s="6">
        <v>1792</v>
      </c>
      <c r="K135" s="7">
        <v>2252</v>
      </c>
      <c r="L135" s="8">
        <v>0.25669642857142855</v>
      </c>
    </row>
    <row r="136" spans="2:12" ht="12.75">
      <c r="B136" s="25" t="s">
        <v>120</v>
      </c>
      <c r="C136" s="5" t="s">
        <v>120</v>
      </c>
      <c r="D136" s="6"/>
      <c r="E136" s="7">
        <v>8694</v>
      </c>
      <c r="F136" s="8"/>
      <c r="G136" s="6"/>
      <c r="H136" s="7">
        <v>235</v>
      </c>
      <c r="I136" s="8"/>
      <c r="J136" s="6"/>
      <c r="K136" s="7">
        <v>8929</v>
      </c>
      <c r="L136" s="8"/>
    </row>
    <row r="137" spans="2:12" ht="12.75">
      <c r="B137" s="25" t="s">
        <v>124</v>
      </c>
      <c r="C137" s="5" t="s">
        <v>124</v>
      </c>
      <c r="D137" s="6">
        <v>2578</v>
      </c>
      <c r="E137" s="7">
        <v>2586</v>
      </c>
      <c r="F137" s="8">
        <v>0.00310318076027928</v>
      </c>
      <c r="G137" s="6">
        <v>206</v>
      </c>
      <c r="H137" s="7">
        <v>242</v>
      </c>
      <c r="I137" s="8">
        <v>0.174757281553398</v>
      </c>
      <c r="J137" s="6">
        <v>2784</v>
      </c>
      <c r="K137" s="7">
        <v>2828</v>
      </c>
      <c r="L137" s="8">
        <v>0.015804597701149427</v>
      </c>
    </row>
    <row r="138" spans="2:12" ht="12.75">
      <c r="B138" s="25" t="s">
        <v>125</v>
      </c>
      <c r="C138" s="5" t="s">
        <v>125</v>
      </c>
      <c r="D138" s="6">
        <v>6314</v>
      </c>
      <c r="E138" s="7">
        <v>6059</v>
      </c>
      <c r="F138" s="8">
        <v>-0.0403864428254672</v>
      </c>
      <c r="G138" s="6">
        <v>1145</v>
      </c>
      <c r="H138" s="7">
        <v>1141</v>
      </c>
      <c r="I138" s="8">
        <v>-0.00349344978165938</v>
      </c>
      <c r="J138" s="6">
        <v>7459</v>
      </c>
      <c r="K138" s="7">
        <v>7200</v>
      </c>
      <c r="L138" s="8">
        <v>-0.03472315323769942</v>
      </c>
    </row>
    <row r="139" spans="2:12" ht="12.75">
      <c r="B139" s="25" t="s">
        <v>126</v>
      </c>
      <c r="C139" s="5" t="s">
        <v>126</v>
      </c>
      <c r="D139" s="6">
        <v>1401</v>
      </c>
      <c r="E139" s="7">
        <v>1229</v>
      </c>
      <c r="F139" s="8">
        <v>-0.122769450392576</v>
      </c>
      <c r="G139" s="6">
        <v>308</v>
      </c>
      <c r="H139" s="7">
        <v>271</v>
      </c>
      <c r="I139" s="8">
        <v>-0.12012987012987</v>
      </c>
      <c r="J139" s="6">
        <v>1709</v>
      </c>
      <c r="K139" s="7">
        <v>1500</v>
      </c>
      <c r="L139" s="8">
        <v>-0.12229373902867174</v>
      </c>
    </row>
    <row r="140" spans="2:12" ht="13.5" thickBot="1">
      <c r="B140" s="11" t="s">
        <v>127</v>
      </c>
      <c r="C140" s="12"/>
      <c r="D140" s="13">
        <v>28278</v>
      </c>
      <c r="E140" s="14">
        <v>27443</v>
      </c>
      <c r="F140" s="15">
        <v>-0.02952825518070585</v>
      </c>
      <c r="G140" s="13">
        <v>4104</v>
      </c>
      <c r="H140" s="14">
        <v>4354</v>
      </c>
      <c r="I140" s="15">
        <v>0.060916179337231965</v>
      </c>
      <c r="J140" s="13">
        <v>32382</v>
      </c>
      <c r="K140" s="14">
        <v>31797</v>
      </c>
      <c r="L140" s="15">
        <v>-0.018065591995553083</v>
      </c>
    </row>
    <row r="143" spans="2:12" ht="12.75">
      <c r="B143" s="669" t="s">
        <v>128</v>
      </c>
      <c r="C143" s="669"/>
      <c r="D143" s="669"/>
      <c r="E143" s="669"/>
      <c r="F143" s="669"/>
      <c r="G143" s="669"/>
      <c r="H143" s="669"/>
      <c r="I143" s="669"/>
      <c r="J143" s="669"/>
      <c r="K143" s="669"/>
      <c r="L143" s="669"/>
    </row>
    <row r="144" spans="2:12" ht="13.5" thickBot="1">
      <c r="B144" s="669"/>
      <c r="C144" s="669"/>
      <c r="D144" s="669"/>
      <c r="E144" s="669"/>
      <c r="F144" s="669"/>
      <c r="G144" s="669"/>
      <c r="H144" s="669"/>
      <c r="I144" s="669"/>
      <c r="J144" s="669"/>
      <c r="K144" s="669"/>
      <c r="L144" s="669"/>
    </row>
    <row r="145" spans="2:12" ht="12.75">
      <c r="B145" s="740" t="s">
        <v>1</v>
      </c>
      <c r="C145" s="742" t="s">
        <v>2</v>
      </c>
      <c r="D145" s="615" t="s">
        <v>3</v>
      </c>
      <c r="E145" s="744"/>
      <c r="F145" s="616"/>
      <c r="G145" s="615" t="s">
        <v>4</v>
      </c>
      <c r="H145" s="744"/>
      <c r="I145" s="616"/>
      <c r="J145" s="615" t="s">
        <v>5</v>
      </c>
      <c r="K145" s="744"/>
      <c r="L145" s="616"/>
    </row>
    <row r="146" spans="2:12" ht="26.25" thickBot="1">
      <c r="B146" s="741"/>
      <c r="C146" s="743"/>
      <c r="D146" s="27">
        <v>2004</v>
      </c>
      <c r="E146" s="28">
        <v>2005</v>
      </c>
      <c r="F146" s="29" t="s">
        <v>6</v>
      </c>
      <c r="G146" s="27">
        <v>2004</v>
      </c>
      <c r="H146" s="28">
        <v>2005</v>
      </c>
      <c r="I146" s="29" t="s">
        <v>6</v>
      </c>
      <c r="J146" s="27">
        <v>2004</v>
      </c>
      <c r="K146" s="28">
        <v>2005</v>
      </c>
      <c r="L146" s="29" t="s">
        <v>6</v>
      </c>
    </row>
    <row r="147" spans="2:12" ht="12.75">
      <c r="B147" s="745" t="s">
        <v>129</v>
      </c>
      <c r="C147" s="46" t="s">
        <v>130</v>
      </c>
      <c r="D147" s="22">
        <v>248</v>
      </c>
      <c r="E147" s="23">
        <v>220</v>
      </c>
      <c r="F147" s="24">
        <v>-0.112903225806451</v>
      </c>
      <c r="G147" s="22">
        <v>24</v>
      </c>
      <c r="H147" s="23">
        <v>5</v>
      </c>
      <c r="I147" s="24">
        <v>-0.791666666666666</v>
      </c>
      <c r="J147" s="22">
        <v>272</v>
      </c>
      <c r="K147" s="23">
        <v>225</v>
      </c>
      <c r="L147" s="24">
        <v>-0.17279411764705882</v>
      </c>
    </row>
    <row r="148" spans="2:12" ht="12.75">
      <c r="B148" s="746"/>
      <c r="C148" s="47" t="s">
        <v>131</v>
      </c>
      <c r="D148" s="6"/>
      <c r="E148" s="7"/>
      <c r="F148" s="8"/>
      <c r="G148" s="6">
        <v>517</v>
      </c>
      <c r="H148" s="7">
        <v>651</v>
      </c>
      <c r="I148" s="8">
        <v>0.259187620889748</v>
      </c>
      <c r="J148" s="6">
        <v>517</v>
      </c>
      <c r="K148" s="7">
        <v>651</v>
      </c>
      <c r="L148" s="8">
        <v>0.25918762088974856</v>
      </c>
    </row>
    <row r="149" spans="2:12" ht="12.75">
      <c r="B149" s="746"/>
      <c r="C149" s="47" t="s">
        <v>132</v>
      </c>
      <c r="D149" s="6"/>
      <c r="E149" s="7"/>
      <c r="F149" s="8"/>
      <c r="G149" s="6">
        <v>1218</v>
      </c>
      <c r="H149" s="7">
        <v>1279</v>
      </c>
      <c r="I149" s="8">
        <v>0.0500821018062397</v>
      </c>
      <c r="J149" s="6">
        <v>1218</v>
      </c>
      <c r="K149" s="7">
        <v>1279</v>
      </c>
      <c r="L149" s="8">
        <v>0.05008210180623974</v>
      </c>
    </row>
    <row r="150" spans="2:12" ht="12.75">
      <c r="B150" s="746"/>
      <c r="C150" s="47" t="s">
        <v>133</v>
      </c>
      <c r="D150" s="6">
        <v>180</v>
      </c>
      <c r="E150" s="7">
        <v>200</v>
      </c>
      <c r="F150" s="8">
        <v>0.111111111111111</v>
      </c>
      <c r="G150" s="6"/>
      <c r="H150" s="7"/>
      <c r="I150" s="8"/>
      <c r="J150" s="6">
        <v>180</v>
      </c>
      <c r="K150" s="7">
        <v>200</v>
      </c>
      <c r="L150" s="8">
        <v>0.1111111111111111</v>
      </c>
    </row>
    <row r="151" spans="2:12" ht="12.75">
      <c r="B151" s="746"/>
      <c r="C151" s="47" t="s">
        <v>134</v>
      </c>
      <c r="D151" s="6">
        <v>192</v>
      </c>
      <c r="E151" s="7">
        <v>256</v>
      </c>
      <c r="F151" s="8">
        <v>0.333333333333333</v>
      </c>
      <c r="G151" s="6"/>
      <c r="H151" s="7"/>
      <c r="I151" s="8"/>
      <c r="J151" s="6">
        <v>192</v>
      </c>
      <c r="K151" s="7">
        <v>256</v>
      </c>
      <c r="L151" s="8">
        <v>0.3333333333333333</v>
      </c>
    </row>
    <row r="152" spans="2:12" ht="12.75">
      <c r="B152" s="747"/>
      <c r="C152" s="47" t="s">
        <v>129</v>
      </c>
      <c r="D152" s="6">
        <v>3474</v>
      </c>
      <c r="E152" s="7">
        <v>3820</v>
      </c>
      <c r="F152" s="8">
        <v>0.0995970063327576</v>
      </c>
      <c r="G152" s="6">
        <v>701</v>
      </c>
      <c r="H152" s="7">
        <v>760</v>
      </c>
      <c r="I152" s="8">
        <v>0.0841654778887303</v>
      </c>
      <c r="J152" s="6">
        <v>4175</v>
      </c>
      <c r="K152" s="7">
        <v>4580</v>
      </c>
      <c r="L152" s="8">
        <v>0.09700598802395209</v>
      </c>
    </row>
    <row r="153" spans="2:12" ht="13.5" thickBot="1">
      <c r="B153" s="11" t="s">
        <v>135</v>
      </c>
      <c r="C153" s="48"/>
      <c r="D153" s="14">
        <v>4094</v>
      </c>
      <c r="E153" s="14">
        <v>4496</v>
      </c>
      <c r="F153" s="49">
        <v>0.09819247679531021</v>
      </c>
      <c r="G153" s="14">
        <v>2460</v>
      </c>
      <c r="H153" s="14">
        <v>2695</v>
      </c>
      <c r="I153" s="49">
        <v>0.09552845528455285</v>
      </c>
      <c r="J153" s="14">
        <v>6554</v>
      </c>
      <c r="K153" s="14">
        <v>7191</v>
      </c>
      <c r="L153" s="15">
        <v>0.09719255416539518</v>
      </c>
    </row>
    <row r="156" spans="2:12" ht="12.75">
      <c r="B156" s="669" t="s">
        <v>136</v>
      </c>
      <c r="C156" s="669"/>
      <c r="D156" s="669"/>
      <c r="E156" s="669"/>
      <c r="F156" s="669"/>
      <c r="G156" s="669"/>
      <c r="H156" s="669"/>
      <c r="I156" s="669"/>
      <c r="J156" s="669"/>
      <c r="K156" s="669"/>
      <c r="L156" s="669"/>
    </row>
    <row r="157" spans="2:12" ht="13.5" thickBot="1">
      <c r="B157" s="669"/>
      <c r="C157" s="669"/>
      <c r="D157" s="669"/>
      <c r="E157" s="669"/>
      <c r="F157" s="669"/>
      <c r="G157" s="669"/>
      <c r="H157" s="669"/>
      <c r="I157" s="669"/>
      <c r="J157" s="669"/>
      <c r="K157" s="669"/>
      <c r="L157" s="669"/>
    </row>
    <row r="158" spans="2:12" ht="12.75">
      <c r="B158" s="740" t="s">
        <v>1</v>
      </c>
      <c r="C158" s="742" t="s">
        <v>2</v>
      </c>
      <c r="D158" s="615" t="s">
        <v>3</v>
      </c>
      <c r="E158" s="744"/>
      <c r="F158" s="616"/>
      <c r="G158" s="615" t="s">
        <v>4</v>
      </c>
      <c r="H158" s="744"/>
      <c r="I158" s="616"/>
      <c r="J158" s="744" t="s">
        <v>5</v>
      </c>
      <c r="K158" s="744"/>
      <c r="L158" s="616"/>
    </row>
    <row r="159" spans="2:12" ht="26.25" thickBot="1">
      <c r="B159" s="741"/>
      <c r="C159" s="743"/>
      <c r="D159" s="27">
        <v>2004</v>
      </c>
      <c r="E159" s="28">
        <v>2005</v>
      </c>
      <c r="F159" s="29" t="s">
        <v>6</v>
      </c>
      <c r="G159" s="27">
        <v>2004</v>
      </c>
      <c r="H159" s="28">
        <v>2005</v>
      </c>
      <c r="I159" s="29" t="s">
        <v>6</v>
      </c>
      <c r="J159" s="37">
        <v>2004</v>
      </c>
      <c r="K159" s="28">
        <v>2005</v>
      </c>
      <c r="L159" s="29" t="s">
        <v>6</v>
      </c>
    </row>
    <row r="160" spans="2:12" ht="12.75">
      <c r="B160" s="50" t="s">
        <v>137</v>
      </c>
      <c r="C160" s="21" t="s">
        <v>137</v>
      </c>
      <c r="D160" s="51"/>
      <c r="E160" s="46"/>
      <c r="F160" s="52"/>
      <c r="G160" s="53">
        <v>9418.5</v>
      </c>
      <c r="H160" s="39">
        <v>8805</v>
      </c>
      <c r="I160" s="24">
        <v>-0.0651377607899347</v>
      </c>
      <c r="J160" s="40">
        <v>9418.5</v>
      </c>
      <c r="K160" s="39">
        <v>8805</v>
      </c>
      <c r="L160" s="24">
        <v>-0.0651377607899347</v>
      </c>
    </row>
    <row r="161" spans="2:12" ht="13.5" thickBot="1">
      <c r="B161" s="11" t="s">
        <v>138</v>
      </c>
      <c r="C161" s="12"/>
      <c r="D161" s="13"/>
      <c r="E161" s="14"/>
      <c r="F161" s="15"/>
      <c r="G161" s="54">
        <v>9418.5</v>
      </c>
      <c r="H161" s="14">
        <v>8805</v>
      </c>
      <c r="I161" s="15">
        <v>-0.0651377607899347</v>
      </c>
      <c r="J161" s="55">
        <v>9418.5</v>
      </c>
      <c r="K161" s="14">
        <v>8805</v>
      </c>
      <c r="L161" s="15">
        <v>-0.0651377607899347</v>
      </c>
    </row>
    <row r="164" spans="2:12" ht="12.75">
      <c r="B164" s="669" t="s">
        <v>139</v>
      </c>
      <c r="C164" s="669"/>
      <c r="D164" s="669"/>
      <c r="E164" s="669"/>
      <c r="F164" s="669"/>
      <c r="G164" s="669"/>
      <c r="H164" s="669"/>
      <c r="I164" s="669"/>
      <c r="J164" s="669"/>
      <c r="K164" s="669"/>
      <c r="L164" s="669"/>
    </row>
    <row r="165" spans="2:12" ht="13.5" thickBot="1">
      <c r="B165" s="669"/>
      <c r="C165" s="669"/>
      <c r="D165" s="669"/>
      <c r="E165" s="669"/>
      <c r="F165" s="669"/>
      <c r="G165" s="669"/>
      <c r="H165" s="669"/>
      <c r="I165" s="669"/>
      <c r="J165" s="669"/>
      <c r="K165" s="669"/>
      <c r="L165" s="669"/>
    </row>
    <row r="166" spans="2:12" ht="12.75">
      <c r="B166" s="740" t="s">
        <v>1</v>
      </c>
      <c r="C166" s="742" t="s">
        <v>2</v>
      </c>
      <c r="D166" s="615" t="s">
        <v>3</v>
      </c>
      <c r="E166" s="744"/>
      <c r="F166" s="616"/>
      <c r="G166" s="615" t="s">
        <v>4</v>
      </c>
      <c r="H166" s="744"/>
      <c r="I166" s="616"/>
      <c r="J166" s="744" t="s">
        <v>5</v>
      </c>
      <c r="K166" s="744"/>
      <c r="L166" s="616"/>
    </row>
    <row r="167" spans="2:12" ht="26.25" thickBot="1">
      <c r="B167" s="741"/>
      <c r="C167" s="743"/>
      <c r="D167" s="27">
        <v>2004</v>
      </c>
      <c r="E167" s="28">
        <v>2005</v>
      </c>
      <c r="F167" s="29" t="s">
        <v>6</v>
      </c>
      <c r="G167" s="27">
        <v>2004</v>
      </c>
      <c r="H167" s="28">
        <v>2005</v>
      </c>
      <c r="I167" s="29" t="s">
        <v>6</v>
      </c>
      <c r="J167" s="37">
        <v>2004</v>
      </c>
      <c r="K167" s="28">
        <v>2005</v>
      </c>
      <c r="L167" s="29" t="s">
        <v>6</v>
      </c>
    </row>
    <row r="168" spans="2:12" ht="12.75">
      <c r="B168" s="745" t="s">
        <v>119</v>
      </c>
      <c r="C168" s="21" t="s">
        <v>140</v>
      </c>
      <c r="D168" s="22">
        <v>246</v>
      </c>
      <c r="E168" s="23">
        <v>169</v>
      </c>
      <c r="F168" s="24">
        <v>-0.3130081300813</v>
      </c>
      <c r="G168" s="51"/>
      <c r="H168" s="46"/>
      <c r="I168" s="52"/>
      <c r="J168" s="56">
        <v>246</v>
      </c>
      <c r="K168" s="23">
        <v>169</v>
      </c>
      <c r="L168" s="24">
        <v>-0.3130081300813008</v>
      </c>
    </row>
    <row r="169" spans="2:12" ht="12.75">
      <c r="B169" s="746"/>
      <c r="C169" s="5" t="s">
        <v>141</v>
      </c>
      <c r="D169" s="6">
        <v>22</v>
      </c>
      <c r="E169" s="7">
        <v>29</v>
      </c>
      <c r="F169" s="8">
        <v>0.318181818181818</v>
      </c>
      <c r="G169" s="57"/>
      <c r="H169" s="47"/>
      <c r="I169" s="58"/>
      <c r="J169" s="9">
        <v>22</v>
      </c>
      <c r="K169" s="7">
        <v>29</v>
      </c>
      <c r="L169" s="8">
        <v>0.3181818181818182</v>
      </c>
    </row>
    <row r="170" spans="2:12" ht="12.75">
      <c r="B170" s="746"/>
      <c r="C170" s="5" t="s">
        <v>73</v>
      </c>
      <c r="D170" s="6">
        <v>348</v>
      </c>
      <c r="E170" s="7"/>
      <c r="F170" s="8">
        <v>-1</v>
      </c>
      <c r="G170" s="57"/>
      <c r="H170" s="47"/>
      <c r="I170" s="58"/>
      <c r="J170" s="9">
        <v>348</v>
      </c>
      <c r="K170" s="7"/>
      <c r="L170" s="8">
        <v>-1</v>
      </c>
    </row>
    <row r="171" spans="2:12" ht="12.75">
      <c r="B171" s="746"/>
      <c r="C171" s="5" t="s">
        <v>34</v>
      </c>
      <c r="D171" s="6">
        <v>1001</v>
      </c>
      <c r="E171" s="7">
        <v>616</v>
      </c>
      <c r="F171" s="8">
        <v>-0.384615384615384</v>
      </c>
      <c r="G171" s="57"/>
      <c r="H171" s="47"/>
      <c r="I171" s="58"/>
      <c r="J171" s="9">
        <v>1001</v>
      </c>
      <c r="K171" s="7">
        <v>616</v>
      </c>
      <c r="L171" s="8">
        <v>-0.38461538461538464</v>
      </c>
    </row>
    <row r="172" spans="2:12" ht="12.75">
      <c r="B172" s="746"/>
      <c r="C172" s="5" t="s">
        <v>142</v>
      </c>
      <c r="D172" s="6"/>
      <c r="E172" s="7">
        <v>4</v>
      </c>
      <c r="F172" s="8"/>
      <c r="G172" s="57"/>
      <c r="H172" s="47"/>
      <c r="I172" s="58"/>
      <c r="J172" s="9"/>
      <c r="K172" s="7">
        <v>4</v>
      </c>
      <c r="L172" s="8"/>
    </row>
    <row r="173" spans="2:12" ht="12.75">
      <c r="B173" s="747"/>
      <c r="C173" s="5" t="s">
        <v>120</v>
      </c>
      <c r="D173" s="6">
        <v>1676</v>
      </c>
      <c r="E173" s="7">
        <v>1620</v>
      </c>
      <c r="F173" s="8">
        <v>-0.0334128878281622</v>
      </c>
      <c r="G173" s="57"/>
      <c r="H173" s="47"/>
      <c r="I173" s="58"/>
      <c r="J173" s="9">
        <v>1676</v>
      </c>
      <c r="K173" s="7">
        <v>1620</v>
      </c>
      <c r="L173" s="8">
        <v>-0.03341288782816229</v>
      </c>
    </row>
    <row r="174" spans="2:12" ht="13.5" thickBot="1">
      <c r="B174" s="11" t="s">
        <v>143</v>
      </c>
      <c r="C174" s="12"/>
      <c r="D174" s="13">
        <v>3293</v>
      </c>
      <c r="E174" s="14">
        <v>2438</v>
      </c>
      <c r="F174" s="15">
        <v>-1.4128545843430282</v>
      </c>
      <c r="G174" s="54"/>
      <c r="H174" s="14"/>
      <c r="I174" s="15"/>
      <c r="J174" s="16">
        <v>3293</v>
      </c>
      <c r="K174" s="14">
        <v>2438</v>
      </c>
      <c r="L174" s="15">
        <v>-0.25964166413604617</v>
      </c>
    </row>
    <row r="177" spans="2:12" ht="12.75">
      <c r="B177" s="669" t="s">
        <v>144</v>
      </c>
      <c r="C177" s="669"/>
      <c r="D177" s="669"/>
      <c r="E177" s="669"/>
      <c r="F177" s="669"/>
      <c r="G177" s="669"/>
      <c r="H177" s="669"/>
      <c r="I177" s="669"/>
      <c r="J177" s="669"/>
      <c r="K177" s="669"/>
      <c r="L177" s="669"/>
    </row>
    <row r="178" spans="2:12" ht="13.5" thickBot="1">
      <c r="B178" s="669"/>
      <c r="C178" s="669"/>
      <c r="D178" s="669"/>
      <c r="E178" s="669"/>
      <c r="F178" s="669"/>
      <c r="G178" s="669"/>
      <c r="H178" s="669"/>
      <c r="I178" s="669"/>
      <c r="J178" s="669"/>
      <c r="K178" s="669"/>
      <c r="L178" s="669"/>
    </row>
    <row r="179" spans="2:12" ht="12.75">
      <c r="B179" s="740" t="s">
        <v>1</v>
      </c>
      <c r="C179" s="742" t="s">
        <v>2</v>
      </c>
      <c r="D179" s="615" t="s">
        <v>3</v>
      </c>
      <c r="E179" s="744"/>
      <c r="F179" s="616"/>
      <c r="G179" s="615" t="s">
        <v>4</v>
      </c>
      <c r="H179" s="744"/>
      <c r="I179" s="616"/>
      <c r="J179" s="744" t="s">
        <v>5</v>
      </c>
      <c r="K179" s="744"/>
      <c r="L179" s="616"/>
    </row>
    <row r="180" spans="2:12" ht="26.25" thickBot="1">
      <c r="B180" s="741"/>
      <c r="C180" s="743"/>
      <c r="D180" s="27">
        <v>2004</v>
      </c>
      <c r="E180" s="28">
        <v>2005</v>
      </c>
      <c r="F180" s="29" t="s">
        <v>6</v>
      </c>
      <c r="G180" s="27">
        <v>2004</v>
      </c>
      <c r="H180" s="28">
        <v>2005</v>
      </c>
      <c r="I180" s="29" t="s">
        <v>6</v>
      </c>
      <c r="J180" s="37">
        <v>2004</v>
      </c>
      <c r="K180" s="28">
        <v>2005</v>
      </c>
      <c r="L180" s="29" t="s">
        <v>6</v>
      </c>
    </row>
    <row r="181" spans="2:12" ht="12.75">
      <c r="B181" s="50" t="s">
        <v>144</v>
      </c>
      <c r="C181" s="21" t="s">
        <v>145</v>
      </c>
      <c r="D181" s="51"/>
      <c r="E181" s="46"/>
      <c r="F181" s="52"/>
      <c r="G181" s="59">
        <v>1</v>
      </c>
      <c r="H181" s="39">
        <v>2</v>
      </c>
      <c r="I181" s="24">
        <v>1</v>
      </c>
      <c r="J181" s="40">
        <v>1</v>
      </c>
      <c r="K181" s="39">
        <v>2</v>
      </c>
      <c r="L181" s="24">
        <v>1</v>
      </c>
    </row>
    <row r="182" spans="2:12" ht="13.5" thickBot="1">
      <c r="B182" s="11" t="s">
        <v>146</v>
      </c>
      <c r="C182" s="12"/>
      <c r="D182" s="13"/>
      <c r="E182" s="14"/>
      <c r="F182" s="15"/>
      <c r="G182" s="60">
        <v>1</v>
      </c>
      <c r="H182" s="14">
        <v>2</v>
      </c>
      <c r="I182" s="15">
        <v>1</v>
      </c>
      <c r="J182" s="16">
        <v>1</v>
      </c>
      <c r="K182" s="14">
        <v>2</v>
      </c>
      <c r="L182" s="15">
        <v>1</v>
      </c>
    </row>
    <row r="185" spans="2:12" ht="12.75">
      <c r="B185" s="669" t="s">
        <v>147</v>
      </c>
      <c r="C185" s="669"/>
      <c r="D185" s="669"/>
      <c r="E185" s="669"/>
      <c r="F185" s="669"/>
      <c r="G185" s="669"/>
      <c r="H185" s="669"/>
      <c r="I185" s="669"/>
      <c r="J185" s="669"/>
      <c r="K185" s="669"/>
      <c r="L185" s="669"/>
    </row>
    <row r="186" spans="2:12" ht="13.5" thickBot="1">
      <c r="B186" s="669"/>
      <c r="C186" s="669"/>
      <c r="D186" s="669"/>
      <c r="E186" s="669"/>
      <c r="F186" s="669"/>
      <c r="G186" s="669"/>
      <c r="H186" s="669"/>
      <c r="I186" s="669"/>
      <c r="J186" s="669"/>
      <c r="K186" s="669"/>
      <c r="L186" s="669"/>
    </row>
    <row r="187" spans="2:12" ht="12.75">
      <c r="B187" s="740" t="s">
        <v>1</v>
      </c>
      <c r="C187" s="742" t="s">
        <v>2</v>
      </c>
      <c r="D187" s="615" t="s">
        <v>3</v>
      </c>
      <c r="E187" s="744"/>
      <c r="F187" s="616"/>
      <c r="G187" s="615" t="s">
        <v>4</v>
      </c>
      <c r="H187" s="744"/>
      <c r="I187" s="616"/>
      <c r="J187" s="744" t="s">
        <v>5</v>
      </c>
      <c r="K187" s="744"/>
      <c r="L187" s="616"/>
    </row>
    <row r="188" spans="2:12" ht="26.25" thickBot="1">
      <c r="B188" s="741"/>
      <c r="C188" s="743"/>
      <c r="D188" s="27">
        <v>2004</v>
      </c>
      <c r="E188" s="28">
        <v>2005</v>
      </c>
      <c r="F188" s="29" t="s">
        <v>6</v>
      </c>
      <c r="G188" s="27">
        <v>2004</v>
      </c>
      <c r="H188" s="28">
        <v>2005</v>
      </c>
      <c r="I188" s="29" t="s">
        <v>6</v>
      </c>
      <c r="J188" s="37">
        <v>2004</v>
      </c>
      <c r="K188" s="28">
        <v>2005</v>
      </c>
      <c r="L188" s="29" t="s">
        <v>6</v>
      </c>
    </row>
    <row r="189" spans="2:12" ht="12.75">
      <c r="B189" s="745" t="s">
        <v>148</v>
      </c>
      <c r="C189" s="46" t="s">
        <v>149</v>
      </c>
      <c r="D189" s="22">
        <v>4</v>
      </c>
      <c r="E189" s="23">
        <v>6</v>
      </c>
      <c r="F189" s="24">
        <v>0.5</v>
      </c>
      <c r="G189" s="22"/>
      <c r="H189" s="23"/>
      <c r="I189" s="24"/>
      <c r="J189" s="22">
        <v>4</v>
      </c>
      <c r="K189" s="23">
        <v>6</v>
      </c>
      <c r="L189" s="24">
        <v>0.5</v>
      </c>
    </row>
    <row r="190" spans="2:12" ht="12.75">
      <c r="B190" s="746"/>
      <c r="C190" s="47" t="s">
        <v>150</v>
      </c>
      <c r="D190" s="6">
        <v>231</v>
      </c>
      <c r="E190" s="7">
        <v>193</v>
      </c>
      <c r="F190" s="8">
        <v>-0.1645021645021645</v>
      </c>
      <c r="G190" s="6"/>
      <c r="H190" s="7"/>
      <c r="I190" s="8"/>
      <c r="J190" s="6">
        <v>231</v>
      </c>
      <c r="K190" s="7">
        <v>193</v>
      </c>
      <c r="L190" s="8">
        <v>-0.1645021645021645</v>
      </c>
    </row>
    <row r="191" spans="2:12" ht="12.75">
      <c r="B191" s="746"/>
      <c r="C191" s="47" t="s">
        <v>151</v>
      </c>
      <c r="D191" s="6">
        <v>17</v>
      </c>
      <c r="E191" s="7">
        <v>17</v>
      </c>
      <c r="F191" s="8">
        <v>-1</v>
      </c>
      <c r="G191" s="6"/>
      <c r="H191" s="7"/>
      <c r="I191" s="8"/>
      <c r="J191" s="6">
        <v>17</v>
      </c>
      <c r="K191" s="7">
        <v>17</v>
      </c>
      <c r="L191" s="8"/>
    </row>
    <row r="192" spans="2:12" ht="13.5" thickBot="1">
      <c r="B192" s="11" t="s">
        <v>152</v>
      </c>
      <c r="C192" s="12"/>
      <c r="D192" s="13">
        <v>252</v>
      </c>
      <c r="E192" s="14">
        <v>216</v>
      </c>
      <c r="F192" s="15">
        <v>-0.14285714285714285</v>
      </c>
      <c r="G192" s="60"/>
      <c r="H192" s="14"/>
      <c r="I192" s="15"/>
      <c r="J192" s="16">
        <v>252</v>
      </c>
      <c r="K192" s="14">
        <v>216</v>
      </c>
      <c r="L192" s="15">
        <v>-0.14285714285714285</v>
      </c>
    </row>
    <row r="195" spans="2:12" ht="12.75">
      <c r="B195" s="669" t="s">
        <v>153</v>
      </c>
      <c r="C195" s="669"/>
      <c r="D195" s="669"/>
      <c r="E195" s="669"/>
      <c r="F195" s="669"/>
      <c r="G195" s="669"/>
      <c r="H195" s="669"/>
      <c r="I195" s="669"/>
      <c r="J195" s="669"/>
      <c r="K195" s="669"/>
      <c r="L195" s="669"/>
    </row>
    <row r="196" spans="2:12" ht="13.5" thickBot="1">
      <c r="B196" s="669"/>
      <c r="C196" s="669"/>
      <c r="D196" s="669"/>
      <c r="E196" s="669"/>
      <c r="F196" s="669"/>
      <c r="G196" s="669"/>
      <c r="H196" s="669"/>
      <c r="I196" s="669"/>
      <c r="J196" s="669"/>
      <c r="K196" s="669"/>
      <c r="L196" s="669"/>
    </row>
    <row r="197" spans="2:12" ht="12.75">
      <c r="B197" s="740" t="s">
        <v>1</v>
      </c>
      <c r="C197" s="742" t="s">
        <v>2</v>
      </c>
      <c r="D197" s="615" t="s">
        <v>3</v>
      </c>
      <c r="E197" s="744"/>
      <c r="F197" s="616"/>
      <c r="G197" s="615" t="s">
        <v>4</v>
      </c>
      <c r="H197" s="744"/>
      <c r="I197" s="616"/>
      <c r="J197" s="744" t="s">
        <v>5</v>
      </c>
      <c r="K197" s="744"/>
      <c r="L197" s="616"/>
    </row>
    <row r="198" spans="2:12" ht="26.25" thickBot="1">
      <c r="B198" s="741"/>
      <c r="C198" s="743"/>
      <c r="D198" s="27">
        <v>2004</v>
      </c>
      <c r="E198" s="28">
        <v>2005</v>
      </c>
      <c r="F198" s="29" t="s">
        <v>6</v>
      </c>
      <c r="G198" s="27">
        <v>2004</v>
      </c>
      <c r="H198" s="28">
        <v>2005</v>
      </c>
      <c r="I198" s="29" t="s">
        <v>6</v>
      </c>
      <c r="J198" s="37">
        <v>2004</v>
      </c>
      <c r="K198" s="28">
        <v>2005</v>
      </c>
      <c r="L198" s="29" t="s">
        <v>6</v>
      </c>
    </row>
    <row r="199" spans="2:12" ht="12.75">
      <c r="B199" s="51" t="s">
        <v>154</v>
      </c>
      <c r="C199" s="61" t="s">
        <v>154</v>
      </c>
      <c r="D199" s="51"/>
      <c r="E199" s="23">
        <v>43</v>
      </c>
      <c r="F199" s="52"/>
      <c r="G199" s="51"/>
      <c r="H199" s="46"/>
      <c r="I199" s="52"/>
      <c r="J199" s="62"/>
      <c r="K199" s="23">
        <v>43</v>
      </c>
      <c r="L199" s="52"/>
    </row>
    <row r="200" spans="2:12" ht="13.5" thickBot="1">
      <c r="B200" s="11" t="s">
        <v>155</v>
      </c>
      <c r="C200" s="12"/>
      <c r="D200" s="13"/>
      <c r="E200" s="14">
        <v>43</v>
      </c>
      <c r="F200" s="15"/>
      <c r="G200" s="60"/>
      <c r="H200" s="14"/>
      <c r="I200" s="15"/>
      <c r="J200" s="16"/>
      <c r="K200" s="14">
        <v>43</v>
      </c>
      <c r="L200" s="15"/>
    </row>
    <row r="202" spans="2:12" ht="12.75">
      <c r="B202" s="669" t="s">
        <v>156</v>
      </c>
      <c r="C202" s="669"/>
      <c r="D202" s="669"/>
      <c r="E202" s="669"/>
      <c r="F202" s="669"/>
      <c r="G202" s="669"/>
      <c r="H202" s="669"/>
      <c r="I202" s="669"/>
      <c r="J202" s="669"/>
      <c r="K202" s="669"/>
      <c r="L202" s="669"/>
    </row>
    <row r="203" spans="2:12" ht="13.5" thickBot="1">
      <c r="B203" s="669"/>
      <c r="C203" s="669"/>
      <c r="D203" s="669"/>
      <c r="E203" s="669"/>
      <c r="F203" s="669"/>
      <c r="G203" s="669"/>
      <c r="H203" s="669"/>
      <c r="I203" s="669"/>
      <c r="J203" s="669"/>
      <c r="K203" s="669"/>
      <c r="L203" s="669"/>
    </row>
    <row r="204" spans="2:12" ht="12.75">
      <c r="B204" s="740" t="s">
        <v>1</v>
      </c>
      <c r="C204" s="742" t="s">
        <v>2</v>
      </c>
      <c r="D204" s="615" t="s">
        <v>3</v>
      </c>
      <c r="E204" s="744"/>
      <c r="F204" s="616"/>
      <c r="G204" s="615" t="s">
        <v>4</v>
      </c>
      <c r="H204" s="744"/>
      <c r="I204" s="616"/>
      <c r="J204" s="744" t="s">
        <v>5</v>
      </c>
      <c r="K204" s="744"/>
      <c r="L204" s="616"/>
    </row>
    <row r="205" spans="2:12" ht="26.25" thickBot="1">
      <c r="B205" s="741"/>
      <c r="C205" s="743"/>
      <c r="D205" s="27">
        <v>2004</v>
      </c>
      <c r="E205" s="28">
        <v>2005</v>
      </c>
      <c r="F205" s="29" t="s">
        <v>6</v>
      </c>
      <c r="G205" s="27">
        <v>2004</v>
      </c>
      <c r="H205" s="28">
        <v>2005</v>
      </c>
      <c r="I205" s="29" t="s">
        <v>6</v>
      </c>
      <c r="J205" s="37">
        <v>2004</v>
      </c>
      <c r="K205" s="28">
        <v>2005</v>
      </c>
      <c r="L205" s="29" t="s">
        <v>6</v>
      </c>
    </row>
    <row r="206" spans="2:12" ht="12.75">
      <c r="B206" s="63"/>
      <c r="C206" s="64"/>
      <c r="D206" s="65">
        <v>117564</v>
      </c>
      <c r="E206" s="23">
        <v>112485</v>
      </c>
      <c r="F206" s="66">
        <v>-0.04320200061243238</v>
      </c>
      <c r="G206" s="67">
        <v>42119.5</v>
      </c>
      <c r="H206" s="68">
        <v>41966</v>
      </c>
      <c r="I206" s="69">
        <v>-0.0036443927397048874</v>
      </c>
      <c r="J206" s="70">
        <v>159683.5</v>
      </c>
      <c r="K206" s="23">
        <v>154451</v>
      </c>
      <c r="L206" s="69">
        <v>-0.03276794408940185</v>
      </c>
    </row>
  </sheetData>
  <mergeCells count="104">
    <mergeCell ref="B1:L2"/>
    <mergeCell ref="B3:L4"/>
    <mergeCell ref="B5:B6"/>
    <mergeCell ref="C5:C6"/>
    <mergeCell ref="D5:F5"/>
    <mergeCell ref="G5:I5"/>
    <mergeCell ref="J5:L5"/>
    <mergeCell ref="B7:B8"/>
    <mergeCell ref="B11:B13"/>
    <mergeCell ref="B16:B17"/>
    <mergeCell ref="B19:B20"/>
    <mergeCell ref="B26:L27"/>
    <mergeCell ref="B28:B29"/>
    <mergeCell ref="C28:C29"/>
    <mergeCell ref="D28:F28"/>
    <mergeCell ref="G28:I28"/>
    <mergeCell ref="J28:L28"/>
    <mergeCell ref="B32:B33"/>
    <mergeCell ref="B35:B36"/>
    <mergeCell ref="B38:B41"/>
    <mergeCell ref="B42:B51"/>
    <mergeCell ref="B52:B53"/>
    <mergeCell ref="B62:L63"/>
    <mergeCell ref="B64:B65"/>
    <mergeCell ref="C64:C65"/>
    <mergeCell ref="D64:F64"/>
    <mergeCell ref="G64:I64"/>
    <mergeCell ref="J64:L64"/>
    <mergeCell ref="B70:L71"/>
    <mergeCell ref="B72:B73"/>
    <mergeCell ref="C72:C73"/>
    <mergeCell ref="D72:F72"/>
    <mergeCell ref="G72:I72"/>
    <mergeCell ref="J72:L72"/>
    <mergeCell ref="B74:B79"/>
    <mergeCell ref="B80:B81"/>
    <mergeCell ref="B82:B86"/>
    <mergeCell ref="B88:B94"/>
    <mergeCell ref="B95:B96"/>
    <mergeCell ref="B100:L101"/>
    <mergeCell ref="B102:B103"/>
    <mergeCell ref="C102:C103"/>
    <mergeCell ref="D102:F102"/>
    <mergeCell ref="G102:I102"/>
    <mergeCell ref="J102:L102"/>
    <mergeCell ref="B106:B108"/>
    <mergeCell ref="B104:B105"/>
    <mergeCell ref="B110:B111"/>
    <mergeCell ref="B112:B116"/>
    <mergeCell ref="B117:B118"/>
    <mergeCell ref="B119:B121"/>
    <mergeCell ref="B125:L126"/>
    <mergeCell ref="B127:B128"/>
    <mergeCell ref="C127:C128"/>
    <mergeCell ref="D127:F127"/>
    <mergeCell ref="G127:I127"/>
    <mergeCell ref="J127:L127"/>
    <mergeCell ref="B129:B131"/>
    <mergeCell ref="B134:B135"/>
    <mergeCell ref="B143:L144"/>
    <mergeCell ref="B145:B146"/>
    <mergeCell ref="C145:C146"/>
    <mergeCell ref="D145:F145"/>
    <mergeCell ref="G145:I145"/>
    <mergeCell ref="J145:L145"/>
    <mergeCell ref="B147:B152"/>
    <mergeCell ref="B156:L157"/>
    <mergeCell ref="B158:B159"/>
    <mergeCell ref="C158:C159"/>
    <mergeCell ref="D158:F158"/>
    <mergeCell ref="G158:I158"/>
    <mergeCell ref="J158:L158"/>
    <mergeCell ref="B164:L165"/>
    <mergeCell ref="B166:B167"/>
    <mergeCell ref="C166:C167"/>
    <mergeCell ref="D166:F166"/>
    <mergeCell ref="G166:I166"/>
    <mergeCell ref="J166:L166"/>
    <mergeCell ref="B168:B173"/>
    <mergeCell ref="B177:L178"/>
    <mergeCell ref="B179:B180"/>
    <mergeCell ref="C179:C180"/>
    <mergeCell ref="D179:F179"/>
    <mergeCell ref="G179:I179"/>
    <mergeCell ref="J179:L179"/>
    <mergeCell ref="B185:L186"/>
    <mergeCell ref="B187:B188"/>
    <mergeCell ref="C187:C188"/>
    <mergeCell ref="D187:F187"/>
    <mergeCell ref="G187:I187"/>
    <mergeCell ref="J187:L187"/>
    <mergeCell ref="B189:B191"/>
    <mergeCell ref="B195:L196"/>
    <mergeCell ref="B197:B198"/>
    <mergeCell ref="C197:C198"/>
    <mergeCell ref="D197:F197"/>
    <mergeCell ref="G197:I197"/>
    <mergeCell ref="J197:L197"/>
    <mergeCell ref="B202:L203"/>
    <mergeCell ref="B204:B205"/>
    <mergeCell ref="C204:C205"/>
    <mergeCell ref="D204:F204"/>
    <mergeCell ref="G204:I204"/>
    <mergeCell ref="J204:L20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2" customWidth="1"/>
    <col min="2" max="2" width="21.421875" style="482" bestFit="1" customWidth="1"/>
    <col min="3" max="4" width="8.8515625" style="482" bestFit="1" customWidth="1"/>
    <col min="5" max="5" width="9.57421875" style="482" bestFit="1" customWidth="1"/>
    <col min="6" max="7" width="8.8515625" style="482" bestFit="1" customWidth="1"/>
    <col min="8" max="8" width="9.57421875" style="482" bestFit="1" customWidth="1"/>
    <col min="9" max="10" width="7.8515625" style="482" bestFit="1" customWidth="1"/>
    <col min="11" max="11" width="9.57421875" style="482" bestFit="1" customWidth="1"/>
    <col min="12" max="12" width="8.8515625" style="482" bestFit="1" customWidth="1"/>
    <col min="13" max="13" width="7.8515625" style="482" bestFit="1" customWidth="1"/>
    <col min="14" max="14" width="9.57421875" style="482" bestFit="1" customWidth="1"/>
    <col min="15" max="16" width="9.8515625" style="482" bestFit="1" customWidth="1"/>
    <col min="17" max="17" width="9.57421875" style="482" bestFit="1" customWidth="1"/>
    <col min="18" max="16384" width="9.140625" style="482" customWidth="1"/>
  </cols>
  <sheetData>
    <row r="2" spans="2:17" ht="20.25">
      <c r="B2" s="766" t="s">
        <v>294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</row>
    <row r="3" ht="13.5" thickBot="1"/>
    <row r="4" spans="2:17" ht="12.75">
      <c r="B4" s="764" t="s">
        <v>159</v>
      </c>
      <c r="C4" s="767" t="s">
        <v>295</v>
      </c>
      <c r="D4" s="762"/>
      <c r="E4" s="763"/>
      <c r="F4" s="767" t="s">
        <v>296</v>
      </c>
      <c r="G4" s="762"/>
      <c r="H4" s="763"/>
      <c r="I4" s="767" t="s">
        <v>297</v>
      </c>
      <c r="J4" s="762"/>
      <c r="K4" s="763"/>
      <c r="L4" s="767" t="s">
        <v>298</v>
      </c>
      <c r="M4" s="762"/>
      <c r="N4" s="763"/>
      <c r="O4" s="761" t="s">
        <v>5</v>
      </c>
      <c r="P4" s="762"/>
      <c r="Q4" s="763"/>
    </row>
    <row r="5" spans="2:17" ht="25.5">
      <c r="B5" s="765"/>
      <c r="C5" s="340" t="s">
        <v>299</v>
      </c>
      <c r="D5" s="341" t="s">
        <v>300</v>
      </c>
      <c r="E5" s="342" t="s">
        <v>6</v>
      </c>
      <c r="F5" s="340" t="s">
        <v>299</v>
      </c>
      <c r="G5" s="341" t="s">
        <v>300</v>
      </c>
      <c r="H5" s="342" t="s">
        <v>6</v>
      </c>
      <c r="I5" s="340" t="s">
        <v>299</v>
      </c>
      <c r="J5" s="341" t="s">
        <v>300</v>
      </c>
      <c r="K5" s="342" t="s">
        <v>6</v>
      </c>
      <c r="L5" s="340" t="s">
        <v>299</v>
      </c>
      <c r="M5" s="341" t="s">
        <v>300</v>
      </c>
      <c r="N5" s="342" t="s">
        <v>6</v>
      </c>
      <c r="O5" s="343" t="s">
        <v>299</v>
      </c>
      <c r="P5" s="341" t="s">
        <v>300</v>
      </c>
      <c r="Q5" s="342" t="s">
        <v>6</v>
      </c>
    </row>
    <row r="6" spans="2:17" ht="12.75">
      <c r="B6" s="472" t="s">
        <v>167</v>
      </c>
      <c r="C6" s="473">
        <v>7853</v>
      </c>
      <c r="D6" s="474">
        <v>7679</v>
      </c>
      <c r="E6" s="475">
        <v>-0.02215713821351528</v>
      </c>
      <c r="F6" s="473">
        <v>11778</v>
      </c>
      <c r="G6" s="474">
        <v>11384</v>
      </c>
      <c r="H6" s="475">
        <v>-0.033452197909355164</v>
      </c>
      <c r="I6" s="473">
        <v>2256</v>
      </c>
      <c r="J6" s="474">
        <v>1723</v>
      </c>
      <c r="K6" s="475">
        <v>-0.236258864402771</v>
      </c>
      <c r="L6" s="473">
        <v>754</v>
      </c>
      <c r="M6" s="474">
        <v>703</v>
      </c>
      <c r="N6" s="475">
        <v>-0.06763925403356552</v>
      </c>
      <c r="O6" s="476">
        <v>22641</v>
      </c>
      <c r="P6" s="474">
        <v>21489</v>
      </c>
      <c r="Q6" s="475">
        <v>-0.050881143659353256</v>
      </c>
    </row>
    <row r="7" spans="2:17" ht="12.75">
      <c r="B7" s="472" t="s">
        <v>168</v>
      </c>
      <c r="C7" s="473">
        <v>37759</v>
      </c>
      <c r="D7" s="474">
        <v>35190</v>
      </c>
      <c r="E7" s="475">
        <v>-0.0680367574095726</v>
      </c>
      <c r="F7" s="473">
        <v>11001</v>
      </c>
      <c r="G7" s="474">
        <v>11599</v>
      </c>
      <c r="H7" s="475">
        <v>0.054358694702386856</v>
      </c>
      <c r="I7" s="473">
        <v>1062</v>
      </c>
      <c r="J7" s="474">
        <v>1429</v>
      </c>
      <c r="K7" s="475">
        <v>0.34557437896728516</v>
      </c>
      <c r="L7" s="473">
        <v>2355</v>
      </c>
      <c r="M7" s="474">
        <v>2239</v>
      </c>
      <c r="N7" s="475">
        <v>-0.04925689846277237</v>
      </c>
      <c r="O7" s="476">
        <v>52177</v>
      </c>
      <c r="P7" s="474">
        <v>50457</v>
      </c>
      <c r="Q7" s="475">
        <v>-0.03296471759676933</v>
      </c>
    </row>
    <row r="8" spans="2:17" ht="12.75">
      <c r="B8" s="472" t="s">
        <v>61</v>
      </c>
      <c r="C8" s="473">
        <v>554</v>
      </c>
      <c r="D8" s="474"/>
      <c r="E8" s="475">
        <v>-1</v>
      </c>
      <c r="F8" s="473">
        <v>108</v>
      </c>
      <c r="G8" s="474"/>
      <c r="H8" s="475">
        <v>-1</v>
      </c>
      <c r="I8" s="473">
        <v>268</v>
      </c>
      <c r="J8" s="474"/>
      <c r="K8" s="475">
        <v>-1</v>
      </c>
      <c r="L8" s="473">
        <v>51</v>
      </c>
      <c r="M8" s="474"/>
      <c r="N8" s="475">
        <v>-1</v>
      </c>
      <c r="O8" s="476">
        <v>981</v>
      </c>
      <c r="P8" s="474"/>
      <c r="Q8" s="475">
        <v>-1</v>
      </c>
    </row>
    <row r="9" spans="2:17" ht="12.75">
      <c r="B9" s="472" t="s">
        <v>92</v>
      </c>
      <c r="C9" s="473">
        <v>7398</v>
      </c>
      <c r="D9" s="474">
        <v>7349</v>
      </c>
      <c r="E9" s="475">
        <v>-0.006623411551117897</v>
      </c>
      <c r="F9" s="473">
        <v>12860</v>
      </c>
      <c r="G9" s="474">
        <v>13063</v>
      </c>
      <c r="H9" s="475">
        <v>0.015785381197929382</v>
      </c>
      <c r="I9" s="473">
        <v>462</v>
      </c>
      <c r="J9" s="474">
        <v>553</v>
      </c>
      <c r="K9" s="475">
        <v>0.19696970283985138</v>
      </c>
      <c r="L9" s="473">
        <v>3497</v>
      </c>
      <c r="M9" s="474">
        <v>3266</v>
      </c>
      <c r="N9" s="475">
        <v>-0.06605661660432816</v>
      </c>
      <c r="O9" s="476">
        <v>24217</v>
      </c>
      <c r="P9" s="474">
        <v>24231</v>
      </c>
      <c r="Q9" s="475">
        <v>0.0005781062645837665</v>
      </c>
    </row>
    <row r="10" spans="2:17" ht="12.75">
      <c r="B10" s="472" t="s">
        <v>169</v>
      </c>
      <c r="C10" s="473">
        <v>3144</v>
      </c>
      <c r="D10" s="474">
        <v>3024</v>
      </c>
      <c r="E10" s="475">
        <v>-0.038167938590049744</v>
      </c>
      <c r="F10" s="473">
        <v>3800</v>
      </c>
      <c r="G10" s="474">
        <v>4004</v>
      </c>
      <c r="H10" s="475">
        <v>0.053684212267398834</v>
      </c>
      <c r="I10" s="473">
        <v>71</v>
      </c>
      <c r="J10" s="474">
        <v>17</v>
      </c>
      <c r="K10" s="475">
        <v>-0.7605633735656738</v>
      </c>
      <c r="L10" s="473">
        <v>752</v>
      </c>
      <c r="M10" s="474">
        <v>737</v>
      </c>
      <c r="N10" s="475">
        <v>-0.019946807995438576</v>
      </c>
      <c r="O10" s="476">
        <v>7767</v>
      </c>
      <c r="P10" s="474">
        <v>7782</v>
      </c>
      <c r="Q10" s="475">
        <v>0.0019312475342303514</v>
      </c>
    </row>
    <row r="11" spans="2:17" ht="12.75">
      <c r="B11" s="472" t="s">
        <v>170</v>
      </c>
      <c r="C11" s="473">
        <v>23074</v>
      </c>
      <c r="D11" s="474">
        <v>22051</v>
      </c>
      <c r="E11" s="475">
        <v>-0.04433561488986015</v>
      </c>
      <c r="F11" s="473">
        <v>7259</v>
      </c>
      <c r="G11" s="474">
        <v>7244</v>
      </c>
      <c r="H11" s="475">
        <v>-0.0020664003677666187</v>
      </c>
      <c r="I11" s="473">
        <v>450</v>
      </c>
      <c r="J11" s="474">
        <v>295</v>
      </c>
      <c r="K11" s="475">
        <v>-0.3444444537162781</v>
      </c>
      <c r="L11" s="473">
        <v>1599</v>
      </c>
      <c r="M11" s="474">
        <v>2207</v>
      </c>
      <c r="N11" s="475">
        <v>0.3802376389503479</v>
      </c>
      <c r="O11" s="476">
        <v>32382</v>
      </c>
      <c r="P11" s="474">
        <v>31797</v>
      </c>
      <c r="Q11" s="475">
        <v>-0.018065592274069786</v>
      </c>
    </row>
    <row r="12" spans="2:17" ht="12.75">
      <c r="B12" s="472" t="s">
        <v>171</v>
      </c>
      <c r="C12" s="473">
        <v>1982</v>
      </c>
      <c r="D12" s="474">
        <v>2023</v>
      </c>
      <c r="E12" s="475">
        <v>0.020686175674200058</v>
      </c>
      <c r="F12" s="473">
        <v>3403</v>
      </c>
      <c r="G12" s="474">
        <v>3740</v>
      </c>
      <c r="H12" s="475">
        <v>0.0990302637219429</v>
      </c>
      <c r="I12" s="473">
        <v>734</v>
      </c>
      <c r="J12" s="474">
        <v>1043</v>
      </c>
      <c r="K12" s="475">
        <v>0.42098093032836914</v>
      </c>
      <c r="L12" s="473">
        <v>435</v>
      </c>
      <c r="M12" s="474">
        <v>385</v>
      </c>
      <c r="N12" s="475">
        <v>-0.1149425283074379</v>
      </c>
      <c r="O12" s="476">
        <v>6554</v>
      </c>
      <c r="P12" s="474">
        <v>7191</v>
      </c>
      <c r="Q12" s="475">
        <v>0.09719255566596985</v>
      </c>
    </row>
    <row r="13" spans="2:17" ht="12.75">
      <c r="B13" s="472" t="s">
        <v>137</v>
      </c>
      <c r="C13" s="473">
        <v>5103</v>
      </c>
      <c r="D13" s="474">
        <v>5003</v>
      </c>
      <c r="E13" s="475">
        <v>-0.019596315920352936</v>
      </c>
      <c r="F13" s="473">
        <v>3544.5</v>
      </c>
      <c r="G13" s="474">
        <v>3261</v>
      </c>
      <c r="H13" s="475">
        <v>-0.07998307049274445</v>
      </c>
      <c r="I13" s="473">
        <v>57</v>
      </c>
      <c r="J13" s="474">
        <v>96</v>
      </c>
      <c r="K13" s="475">
        <v>0.6842105388641357</v>
      </c>
      <c r="L13" s="473">
        <v>714</v>
      </c>
      <c r="M13" s="474">
        <v>445</v>
      </c>
      <c r="N13" s="475">
        <v>-0.3767507076263428</v>
      </c>
      <c r="O13" s="476">
        <v>9418.5</v>
      </c>
      <c r="P13" s="474">
        <v>8805</v>
      </c>
      <c r="Q13" s="475">
        <v>-0.06513775885105133</v>
      </c>
    </row>
    <row r="14" spans="2:17" ht="12.75">
      <c r="B14" s="472" t="s">
        <v>139</v>
      </c>
      <c r="C14" s="473">
        <v>2967</v>
      </c>
      <c r="D14" s="474">
        <v>2160</v>
      </c>
      <c r="E14" s="475">
        <v>-0.27199190855026245</v>
      </c>
      <c r="F14" s="473">
        <v>326</v>
      </c>
      <c r="G14" s="474">
        <v>278</v>
      </c>
      <c r="H14" s="475">
        <v>-0.14723926782608032</v>
      </c>
      <c r="I14" s="473"/>
      <c r="J14" s="474"/>
      <c r="K14" s="475"/>
      <c r="L14" s="473"/>
      <c r="M14" s="474"/>
      <c r="N14" s="475"/>
      <c r="O14" s="476">
        <v>3293</v>
      </c>
      <c r="P14" s="474">
        <v>2438</v>
      </c>
      <c r="Q14" s="475">
        <v>-0.2596416771411896</v>
      </c>
    </row>
    <row r="15" spans="2:17" ht="12.75">
      <c r="B15" s="472" t="s">
        <v>144</v>
      </c>
      <c r="C15" s="473"/>
      <c r="D15" s="474"/>
      <c r="E15" s="475"/>
      <c r="F15" s="473"/>
      <c r="G15" s="474"/>
      <c r="H15" s="475"/>
      <c r="I15" s="473"/>
      <c r="J15" s="474"/>
      <c r="K15" s="475"/>
      <c r="L15" s="473">
        <v>1</v>
      </c>
      <c r="M15" s="474">
        <v>2</v>
      </c>
      <c r="N15" s="475">
        <v>1</v>
      </c>
      <c r="O15" s="476">
        <v>1</v>
      </c>
      <c r="P15" s="474">
        <v>2</v>
      </c>
      <c r="Q15" s="475">
        <v>1</v>
      </c>
    </row>
    <row r="16" spans="2:17" ht="12.75">
      <c r="B16" s="472" t="s">
        <v>147</v>
      </c>
      <c r="C16" s="473">
        <v>193</v>
      </c>
      <c r="D16" s="474">
        <v>159</v>
      </c>
      <c r="E16" s="475">
        <v>-0.17616580426692963</v>
      </c>
      <c r="F16" s="473">
        <v>45</v>
      </c>
      <c r="G16" s="474">
        <v>44</v>
      </c>
      <c r="H16" s="475">
        <v>-0.02222222276031971</v>
      </c>
      <c r="I16" s="473"/>
      <c r="J16" s="474"/>
      <c r="K16" s="475"/>
      <c r="L16" s="473">
        <v>14</v>
      </c>
      <c r="M16" s="474">
        <v>13</v>
      </c>
      <c r="N16" s="475">
        <v>-0.0714285746216774</v>
      </c>
      <c r="O16" s="476">
        <v>252</v>
      </c>
      <c r="P16" s="474">
        <v>216</v>
      </c>
      <c r="Q16" s="475">
        <v>-0.1428571492433548</v>
      </c>
    </row>
    <row r="17" spans="2:17" ht="12.75">
      <c r="B17" s="472" t="s">
        <v>153</v>
      </c>
      <c r="C17" s="473"/>
      <c r="D17" s="474">
        <v>43</v>
      </c>
      <c r="E17" s="475"/>
      <c r="F17" s="473"/>
      <c r="G17" s="474"/>
      <c r="H17" s="475"/>
      <c r="I17" s="473"/>
      <c r="J17" s="474"/>
      <c r="K17" s="475"/>
      <c r="L17" s="473"/>
      <c r="M17" s="474"/>
      <c r="N17" s="475"/>
      <c r="O17" s="476"/>
      <c r="P17" s="474">
        <v>43</v>
      </c>
      <c r="Q17" s="475"/>
    </row>
    <row r="18" spans="2:17" ht="13.5" thickBot="1">
      <c r="B18" s="477" t="s">
        <v>186</v>
      </c>
      <c r="C18" s="478">
        <v>90027</v>
      </c>
      <c r="D18" s="479">
        <v>84681</v>
      </c>
      <c r="E18" s="480">
        <v>-0.05938218533992767</v>
      </c>
      <c r="F18" s="478">
        <v>54124.5</v>
      </c>
      <c r="G18" s="479">
        <v>54617</v>
      </c>
      <c r="H18" s="480">
        <v>0.009099391289055347</v>
      </c>
      <c r="I18" s="478">
        <v>5360</v>
      </c>
      <c r="J18" s="479">
        <v>5156</v>
      </c>
      <c r="K18" s="480">
        <v>-0.03805970028042793</v>
      </c>
      <c r="L18" s="478">
        <v>10172</v>
      </c>
      <c r="M18" s="479">
        <v>9997</v>
      </c>
      <c r="N18" s="480">
        <v>-0.01720408909022808</v>
      </c>
      <c r="O18" s="481">
        <v>159683.5</v>
      </c>
      <c r="P18" s="479">
        <v>154451</v>
      </c>
      <c r="Q18" s="480">
        <v>-0.032767944037914276</v>
      </c>
    </row>
  </sheetData>
  <mergeCells count="7">
    <mergeCell ref="O4:Q4"/>
    <mergeCell ref="B4:B5"/>
    <mergeCell ref="B2:Q2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R364"/>
  <sheetViews>
    <sheetView workbookViewId="0" topLeftCell="A13">
      <selection activeCell="B350" sqref="B350:R351"/>
    </sheetView>
  </sheetViews>
  <sheetFormatPr defaultColWidth="9.140625" defaultRowHeight="12.75"/>
  <cols>
    <col min="1" max="1" width="9.140625" style="482" customWidth="1"/>
    <col min="2" max="2" width="11.57421875" style="482" bestFit="1" customWidth="1"/>
    <col min="3" max="3" width="11.140625" style="482" bestFit="1" customWidth="1"/>
    <col min="4" max="5" width="8.28125" style="482" bestFit="1" customWidth="1"/>
    <col min="6" max="6" width="9.57421875" style="482" bestFit="1" customWidth="1"/>
    <col min="7" max="8" width="8.28125" style="482" bestFit="1" customWidth="1"/>
    <col min="9" max="9" width="9.57421875" style="482" bestFit="1" customWidth="1"/>
    <col min="10" max="11" width="7.28125" style="482" bestFit="1" customWidth="1"/>
    <col min="12" max="12" width="9.57421875" style="482" bestFit="1" customWidth="1"/>
    <col min="13" max="13" width="8.28125" style="482" bestFit="1" customWidth="1"/>
    <col min="14" max="14" width="7.28125" style="482" bestFit="1" customWidth="1"/>
    <col min="15" max="15" width="10.00390625" style="482" bestFit="1" customWidth="1"/>
    <col min="16" max="16" width="10.8515625" style="482" bestFit="1" customWidth="1"/>
    <col min="17" max="17" width="9.28125" style="482" bestFit="1" customWidth="1"/>
    <col min="18" max="18" width="9.57421875" style="482" bestFit="1" customWidth="1"/>
    <col min="19" max="16384" width="9.140625" style="482" customWidth="1"/>
  </cols>
  <sheetData>
    <row r="1" spans="2:18" ht="12.75">
      <c r="B1" s="776" t="s">
        <v>301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</row>
    <row r="2" spans="2:18" ht="12.75"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</row>
    <row r="3" spans="2:18" ht="12.75">
      <c r="B3" s="638" t="s">
        <v>0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</row>
    <row r="4" spans="2:18" ht="13.5" thickBot="1"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</row>
    <row r="5" spans="2:18" ht="12.75">
      <c r="B5" s="779" t="s">
        <v>316</v>
      </c>
      <c r="C5" s="780"/>
      <c r="D5" s="767" t="s">
        <v>295</v>
      </c>
      <c r="E5" s="762"/>
      <c r="F5" s="763"/>
      <c r="G5" s="767" t="s">
        <v>296</v>
      </c>
      <c r="H5" s="762"/>
      <c r="I5" s="763"/>
      <c r="J5" s="767" t="s">
        <v>297</v>
      </c>
      <c r="K5" s="762"/>
      <c r="L5" s="763"/>
      <c r="M5" s="767" t="s">
        <v>298</v>
      </c>
      <c r="N5" s="762"/>
      <c r="O5" s="763"/>
      <c r="P5" s="761" t="s">
        <v>5</v>
      </c>
      <c r="Q5" s="762"/>
      <c r="R5" s="763"/>
    </row>
    <row r="6" spans="2:18" ht="26.25" thickBot="1">
      <c r="B6" s="781"/>
      <c r="C6" s="782"/>
      <c r="D6" s="340" t="s">
        <v>299</v>
      </c>
      <c r="E6" s="341" t="s">
        <v>300</v>
      </c>
      <c r="F6" s="342" t="s">
        <v>6</v>
      </c>
      <c r="G6" s="340" t="s">
        <v>299</v>
      </c>
      <c r="H6" s="341" t="s">
        <v>300</v>
      </c>
      <c r="I6" s="342" t="s">
        <v>6</v>
      </c>
      <c r="J6" s="340" t="s">
        <v>299</v>
      </c>
      <c r="K6" s="341" t="s">
        <v>300</v>
      </c>
      <c r="L6" s="342" t="s">
        <v>6</v>
      </c>
      <c r="M6" s="340" t="s">
        <v>299</v>
      </c>
      <c r="N6" s="341" t="s">
        <v>300</v>
      </c>
      <c r="O6" s="342" t="s">
        <v>6</v>
      </c>
      <c r="P6" s="343" t="s">
        <v>299</v>
      </c>
      <c r="Q6" s="341" t="s">
        <v>300</v>
      </c>
      <c r="R6" s="342" t="s">
        <v>6</v>
      </c>
    </row>
    <row r="7" spans="2:18" ht="12.75">
      <c r="B7" s="777" t="s">
        <v>7</v>
      </c>
      <c r="C7" s="778"/>
      <c r="D7" s="344"/>
      <c r="E7" s="345"/>
      <c r="F7" s="346"/>
      <c r="G7" s="344"/>
      <c r="H7" s="345"/>
      <c r="I7" s="346"/>
      <c r="J7" s="344"/>
      <c r="K7" s="345"/>
      <c r="L7" s="346"/>
      <c r="M7" s="344"/>
      <c r="N7" s="345"/>
      <c r="O7" s="346"/>
      <c r="P7" s="347"/>
      <c r="Q7" s="345"/>
      <c r="R7" s="346"/>
    </row>
    <row r="8" spans="2:18" ht="12.75">
      <c r="B8" s="783"/>
      <c r="C8" s="784"/>
      <c r="D8" s="348"/>
      <c r="E8" s="349"/>
      <c r="F8" s="350"/>
      <c r="G8" s="348"/>
      <c r="H8" s="349"/>
      <c r="I8" s="350"/>
      <c r="J8" s="348"/>
      <c r="K8" s="349"/>
      <c r="L8" s="350"/>
      <c r="M8" s="348"/>
      <c r="N8" s="349"/>
      <c r="O8" s="350"/>
      <c r="P8" s="351"/>
      <c r="Q8" s="349"/>
      <c r="R8" s="350"/>
    </row>
    <row r="9" spans="2:18" ht="12.75">
      <c r="B9" s="768" t="s">
        <v>7</v>
      </c>
      <c r="C9" s="769"/>
      <c r="D9" s="353">
        <v>1623</v>
      </c>
      <c r="E9" s="354">
        <v>1375</v>
      </c>
      <c r="F9" s="355">
        <v>-0.1528034508228302</v>
      </c>
      <c r="G9" s="353">
        <v>1845</v>
      </c>
      <c r="H9" s="354">
        <v>1552</v>
      </c>
      <c r="I9" s="355">
        <v>-0.15880759060382843</v>
      </c>
      <c r="J9" s="353">
        <v>75</v>
      </c>
      <c r="K9" s="354">
        <v>180</v>
      </c>
      <c r="L9" s="355">
        <v>1.399999976158142</v>
      </c>
      <c r="M9" s="353">
        <v>131</v>
      </c>
      <c r="N9" s="354">
        <v>150</v>
      </c>
      <c r="O9" s="355">
        <v>0.1450381726026535</v>
      </c>
      <c r="P9" s="356">
        <v>3674</v>
      </c>
      <c r="Q9" s="354">
        <v>3257</v>
      </c>
      <c r="R9" s="355">
        <v>-0.11350027471780777</v>
      </c>
    </row>
    <row r="10" spans="2:18" ht="12.75">
      <c r="B10" s="768" t="s">
        <v>8</v>
      </c>
      <c r="C10" s="769"/>
      <c r="D10" s="353">
        <v>174</v>
      </c>
      <c r="E10" s="354">
        <v>180</v>
      </c>
      <c r="F10" s="355">
        <v>0.03448275849223137</v>
      </c>
      <c r="G10" s="353">
        <v>279</v>
      </c>
      <c r="H10" s="354">
        <v>195</v>
      </c>
      <c r="I10" s="355">
        <v>-0.301075279712677</v>
      </c>
      <c r="J10" s="353"/>
      <c r="K10" s="354"/>
      <c r="L10" s="355"/>
      <c r="M10" s="353"/>
      <c r="N10" s="354"/>
      <c r="O10" s="355"/>
      <c r="P10" s="356">
        <v>453</v>
      </c>
      <c r="Q10" s="354">
        <v>375</v>
      </c>
      <c r="R10" s="355">
        <v>-0.17218543589115143</v>
      </c>
    </row>
    <row r="11" spans="2:18" ht="13.5" thickBot="1">
      <c r="B11" s="770"/>
      <c r="C11" s="771"/>
      <c r="D11" s="357"/>
      <c r="E11" s="358"/>
      <c r="F11" s="359"/>
      <c r="G11" s="357"/>
      <c r="H11" s="358"/>
      <c r="I11" s="359"/>
      <c r="J11" s="357"/>
      <c r="K11" s="358"/>
      <c r="L11" s="359"/>
      <c r="M11" s="357"/>
      <c r="N11" s="358"/>
      <c r="O11" s="359"/>
      <c r="P11" s="360"/>
      <c r="Q11" s="358"/>
      <c r="R11" s="359"/>
    </row>
    <row r="12" spans="2:18" ht="12.75">
      <c r="B12" s="772" t="s">
        <v>9</v>
      </c>
      <c r="C12" s="773"/>
      <c r="D12" s="361"/>
      <c r="E12" s="362"/>
      <c r="F12" s="363"/>
      <c r="G12" s="361"/>
      <c r="H12" s="362"/>
      <c r="I12" s="363"/>
      <c r="J12" s="361"/>
      <c r="K12" s="362"/>
      <c r="L12" s="363"/>
      <c r="M12" s="361"/>
      <c r="N12" s="362"/>
      <c r="O12" s="363"/>
      <c r="P12" s="364"/>
      <c r="Q12" s="362"/>
      <c r="R12" s="363"/>
    </row>
    <row r="13" spans="2:18" ht="12.75">
      <c r="B13" s="774"/>
      <c r="C13" s="775"/>
      <c r="D13" s="353"/>
      <c r="E13" s="354"/>
      <c r="F13" s="355"/>
      <c r="G13" s="353"/>
      <c r="H13" s="354"/>
      <c r="I13" s="355"/>
      <c r="J13" s="353"/>
      <c r="K13" s="354"/>
      <c r="L13" s="355"/>
      <c r="M13" s="353"/>
      <c r="N13" s="354"/>
      <c r="O13" s="355"/>
      <c r="P13" s="356"/>
      <c r="Q13" s="354"/>
      <c r="R13" s="355"/>
    </row>
    <row r="14" spans="2:18" ht="12.75">
      <c r="B14" s="768" t="s">
        <v>10</v>
      </c>
      <c r="C14" s="769"/>
      <c r="D14" s="353"/>
      <c r="E14" s="354"/>
      <c r="F14" s="355"/>
      <c r="G14" s="353"/>
      <c r="H14" s="354"/>
      <c r="I14" s="355"/>
      <c r="J14" s="353">
        <v>699</v>
      </c>
      <c r="K14" s="354">
        <v>535</v>
      </c>
      <c r="L14" s="355">
        <v>-0.23462088406085968</v>
      </c>
      <c r="M14" s="353"/>
      <c r="N14" s="354"/>
      <c r="O14" s="355"/>
      <c r="P14" s="356">
        <v>699</v>
      </c>
      <c r="Q14" s="354">
        <v>535</v>
      </c>
      <c r="R14" s="355">
        <v>-0.23462088406085968</v>
      </c>
    </row>
    <row r="15" spans="2:18" ht="13.5" thickBot="1">
      <c r="B15" s="785"/>
      <c r="C15" s="786"/>
      <c r="D15" s="357"/>
      <c r="E15" s="358"/>
      <c r="F15" s="359"/>
      <c r="G15" s="357"/>
      <c r="H15" s="358"/>
      <c r="I15" s="359"/>
      <c r="J15" s="357"/>
      <c r="K15" s="358"/>
      <c r="L15" s="359"/>
      <c r="M15" s="357"/>
      <c r="N15" s="358"/>
      <c r="O15" s="359"/>
      <c r="P15" s="360"/>
      <c r="Q15" s="358"/>
      <c r="R15" s="359"/>
    </row>
    <row r="16" spans="2:18" ht="12.75">
      <c r="B16" s="791" t="s">
        <v>11</v>
      </c>
      <c r="C16" s="792"/>
      <c r="D16" s="361"/>
      <c r="E16" s="362"/>
      <c r="F16" s="363"/>
      <c r="G16" s="361"/>
      <c r="H16" s="362"/>
      <c r="I16" s="363"/>
      <c r="J16" s="361"/>
      <c r="K16" s="362"/>
      <c r="L16" s="363"/>
      <c r="M16" s="361"/>
      <c r="N16" s="362"/>
      <c r="O16" s="363"/>
      <c r="P16" s="364"/>
      <c r="Q16" s="362"/>
      <c r="R16" s="363"/>
    </row>
    <row r="17" spans="2:18" ht="12.75">
      <c r="B17" s="787"/>
      <c r="C17" s="788"/>
      <c r="D17" s="353"/>
      <c r="E17" s="354"/>
      <c r="F17" s="355"/>
      <c r="G17" s="353"/>
      <c r="H17" s="354"/>
      <c r="I17" s="355"/>
      <c r="J17" s="353"/>
      <c r="K17" s="354"/>
      <c r="L17" s="355"/>
      <c r="M17" s="353"/>
      <c r="N17" s="354"/>
      <c r="O17" s="355"/>
      <c r="P17" s="356"/>
      <c r="Q17" s="354"/>
      <c r="R17" s="355"/>
    </row>
    <row r="18" spans="2:18" ht="12.75">
      <c r="B18" s="768" t="s">
        <v>11</v>
      </c>
      <c r="C18" s="769"/>
      <c r="D18" s="353">
        <v>32</v>
      </c>
      <c r="E18" s="354">
        <v>190</v>
      </c>
      <c r="F18" s="355">
        <v>4.9375</v>
      </c>
      <c r="G18" s="353">
        <v>1180</v>
      </c>
      <c r="H18" s="354">
        <v>727</v>
      </c>
      <c r="I18" s="355">
        <v>-0.3838983178138733</v>
      </c>
      <c r="J18" s="353">
        <v>62</v>
      </c>
      <c r="K18" s="354">
        <v>61</v>
      </c>
      <c r="L18" s="355">
        <v>-0.016129031777381897</v>
      </c>
      <c r="M18" s="353">
        <v>21</v>
      </c>
      <c r="N18" s="354"/>
      <c r="O18" s="355">
        <v>-1</v>
      </c>
      <c r="P18" s="356">
        <v>1295</v>
      </c>
      <c r="Q18" s="354">
        <v>978</v>
      </c>
      <c r="R18" s="355">
        <v>-0.24478764832019806</v>
      </c>
    </row>
    <row r="19" spans="2:18" ht="13.5" thickBot="1">
      <c r="B19" s="789"/>
      <c r="C19" s="790"/>
      <c r="D19" s="357"/>
      <c r="E19" s="358"/>
      <c r="F19" s="359"/>
      <c r="G19" s="357"/>
      <c r="H19" s="358"/>
      <c r="I19" s="359"/>
      <c r="J19" s="357"/>
      <c r="K19" s="358"/>
      <c r="L19" s="359"/>
      <c r="M19" s="357"/>
      <c r="N19" s="358"/>
      <c r="O19" s="359"/>
      <c r="P19" s="360"/>
      <c r="Q19" s="358"/>
      <c r="R19" s="359"/>
    </row>
    <row r="20" spans="2:18" ht="12.75">
      <c r="B20" s="772" t="s">
        <v>12</v>
      </c>
      <c r="C20" s="773"/>
      <c r="D20" s="361"/>
      <c r="E20" s="362"/>
      <c r="F20" s="363"/>
      <c r="G20" s="361"/>
      <c r="H20" s="362"/>
      <c r="I20" s="363"/>
      <c r="J20" s="361"/>
      <c r="K20" s="362"/>
      <c r="L20" s="363"/>
      <c r="M20" s="361"/>
      <c r="N20" s="362"/>
      <c r="O20" s="363"/>
      <c r="P20" s="364"/>
      <c r="Q20" s="362"/>
      <c r="R20" s="363"/>
    </row>
    <row r="21" spans="2:18" ht="12.75">
      <c r="B21" s="370"/>
      <c r="C21" s="371"/>
      <c r="D21" s="353"/>
      <c r="E21" s="354"/>
      <c r="F21" s="355"/>
      <c r="G21" s="353"/>
      <c r="H21" s="354"/>
      <c r="I21" s="355"/>
      <c r="J21" s="353"/>
      <c r="K21" s="354"/>
      <c r="L21" s="355"/>
      <c r="M21" s="353"/>
      <c r="N21" s="354"/>
      <c r="O21" s="355"/>
      <c r="P21" s="356"/>
      <c r="Q21" s="354"/>
      <c r="R21" s="355"/>
    </row>
    <row r="22" spans="2:18" ht="12.75">
      <c r="B22" s="768" t="s">
        <v>13</v>
      </c>
      <c r="C22" s="769"/>
      <c r="D22" s="353">
        <v>428</v>
      </c>
      <c r="E22" s="354">
        <v>407</v>
      </c>
      <c r="F22" s="355">
        <v>-0.049065422266721725</v>
      </c>
      <c r="G22" s="353">
        <v>1670</v>
      </c>
      <c r="H22" s="354">
        <v>1387</v>
      </c>
      <c r="I22" s="355">
        <v>-0.16946107149124146</v>
      </c>
      <c r="J22" s="353"/>
      <c r="K22" s="354"/>
      <c r="L22" s="355"/>
      <c r="M22" s="353">
        <v>87</v>
      </c>
      <c r="N22" s="354">
        <v>75</v>
      </c>
      <c r="O22" s="355">
        <v>-0.13793103396892548</v>
      </c>
      <c r="P22" s="356">
        <v>2185</v>
      </c>
      <c r="Q22" s="354">
        <v>1869</v>
      </c>
      <c r="R22" s="355">
        <v>-0.14462243020534515</v>
      </c>
    </row>
    <row r="23" spans="2:18" ht="12.75">
      <c r="B23" s="768" t="s">
        <v>14</v>
      </c>
      <c r="C23" s="769"/>
      <c r="D23" s="353"/>
      <c r="E23" s="354">
        <v>974</v>
      </c>
      <c r="F23" s="355"/>
      <c r="G23" s="353"/>
      <c r="H23" s="354">
        <v>1018</v>
      </c>
      <c r="I23" s="355"/>
      <c r="J23" s="353"/>
      <c r="K23" s="354">
        <v>78</v>
      </c>
      <c r="L23" s="355"/>
      <c r="M23" s="353"/>
      <c r="N23" s="354">
        <v>127</v>
      </c>
      <c r="O23" s="355"/>
      <c r="P23" s="356"/>
      <c r="Q23" s="354">
        <v>2197</v>
      </c>
      <c r="R23" s="355"/>
    </row>
    <row r="24" spans="2:18" ht="12.75">
      <c r="B24" s="768" t="s">
        <v>15</v>
      </c>
      <c r="C24" s="769"/>
      <c r="D24" s="353">
        <v>1036</v>
      </c>
      <c r="E24" s="354"/>
      <c r="F24" s="355">
        <v>-1</v>
      </c>
      <c r="G24" s="353">
        <v>986</v>
      </c>
      <c r="H24" s="354"/>
      <c r="I24" s="355">
        <v>-1</v>
      </c>
      <c r="J24" s="353">
        <v>72</v>
      </c>
      <c r="K24" s="354"/>
      <c r="L24" s="355">
        <v>-1</v>
      </c>
      <c r="M24" s="353">
        <v>157</v>
      </c>
      <c r="N24" s="354"/>
      <c r="O24" s="355">
        <v>-1</v>
      </c>
      <c r="P24" s="356">
        <v>2251</v>
      </c>
      <c r="Q24" s="354"/>
      <c r="R24" s="355">
        <v>-1</v>
      </c>
    </row>
    <row r="25" spans="2:18" ht="13.5" thickBot="1">
      <c r="B25" s="372"/>
      <c r="C25" s="373"/>
      <c r="D25" s="357"/>
      <c r="E25" s="358"/>
      <c r="F25" s="359"/>
      <c r="G25" s="357"/>
      <c r="H25" s="358"/>
      <c r="I25" s="359"/>
      <c r="J25" s="357"/>
      <c r="K25" s="358"/>
      <c r="L25" s="359"/>
      <c r="M25" s="357"/>
      <c r="N25" s="358"/>
      <c r="O25" s="359"/>
      <c r="P25" s="360"/>
      <c r="Q25" s="358"/>
      <c r="R25" s="359"/>
    </row>
    <row r="26" spans="2:18" ht="12.75">
      <c r="B26" s="374" t="s">
        <v>16</v>
      </c>
      <c r="C26" s="375"/>
      <c r="D26" s="361"/>
      <c r="E26" s="362"/>
      <c r="F26" s="363"/>
      <c r="G26" s="361"/>
      <c r="H26" s="362"/>
      <c r="I26" s="363"/>
      <c r="J26" s="361"/>
      <c r="K26" s="362"/>
      <c r="L26" s="363"/>
      <c r="M26" s="361"/>
      <c r="N26" s="362"/>
      <c r="O26" s="363"/>
      <c r="P26" s="364"/>
      <c r="Q26" s="362"/>
      <c r="R26" s="363"/>
    </row>
    <row r="27" spans="2:18" ht="12.75">
      <c r="B27" s="352"/>
      <c r="C27" s="376"/>
      <c r="D27" s="353"/>
      <c r="E27" s="354"/>
      <c r="F27" s="355"/>
      <c r="G27" s="353"/>
      <c r="H27" s="354"/>
      <c r="I27" s="355"/>
      <c r="J27" s="353"/>
      <c r="K27" s="354"/>
      <c r="L27" s="355"/>
      <c r="M27" s="353"/>
      <c r="N27" s="354"/>
      <c r="O27" s="355"/>
      <c r="P27" s="356"/>
      <c r="Q27" s="354"/>
      <c r="R27" s="355"/>
    </row>
    <row r="28" spans="2:18" ht="12.75">
      <c r="B28" s="768" t="s">
        <v>17</v>
      </c>
      <c r="C28" s="769"/>
      <c r="D28" s="353"/>
      <c r="E28" s="354"/>
      <c r="F28" s="355"/>
      <c r="G28" s="353"/>
      <c r="H28" s="354"/>
      <c r="I28" s="355"/>
      <c r="J28" s="353">
        <v>381</v>
      </c>
      <c r="K28" s="354">
        <v>137</v>
      </c>
      <c r="L28" s="355">
        <v>-0.6404199600219727</v>
      </c>
      <c r="M28" s="353">
        <v>66</v>
      </c>
      <c r="N28" s="354">
        <v>33</v>
      </c>
      <c r="O28" s="355">
        <v>-0.5</v>
      </c>
      <c r="P28" s="356">
        <v>447</v>
      </c>
      <c r="Q28" s="354">
        <v>170</v>
      </c>
      <c r="R28" s="355">
        <v>-0.6196867823600769</v>
      </c>
    </row>
    <row r="29" spans="2:18" ht="13.5" thickBot="1">
      <c r="B29" s="372"/>
      <c r="C29" s="373"/>
      <c r="D29" s="357"/>
      <c r="E29" s="358"/>
      <c r="F29" s="359"/>
      <c r="G29" s="357"/>
      <c r="H29" s="358"/>
      <c r="I29" s="359"/>
      <c r="J29" s="357"/>
      <c r="K29" s="358"/>
      <c r="L29" s="359"/>
      <c r="M29" s="357"/>
      <c r="N29" s="358"/>
      <c r="O29" s="359"/>
      <c r="P29" s="360"/>
      <c r="Q29" s="358"/>
      <c r="R29" s="359"/>
    </row>
    <row r="30" spans="2:18" ht="12.75">
      <c r="B30" s="793" t="s">
        <v>18</v>
      </c>
      <c r="C30" s="794"/>
      <c r="D30" s="361"/>
      <c r="E30" s="362"/>
      <c r="F30" s="363"/>
      <c r="G30" s="361"/>
      <c r="H30" s="362"/>
      <c r="I30" s="363"/>
      <c r="J30" s="361"/>
      <c r="K30" s="362"/>
      <c r="L30" s="363"/>
      <c r="M30" s="361"/>
      <c r="N30" s="362"/>
      <c r="O30" s="363"/>
      <c r="P30" s="364"/>
      <c r="Q30" s="362"/>
      <c r="R30" s="363"/>
    </row>
    <row r="31" spans="2:18" ht="12.75">
      <c r="B31" s="352"/>
      <c r="C31" s="376"/>
      <c r="D31" s="353"/>
      <c r="E31" s="354"/>
      <c r="F31" s="355"/>
      <c r="G31" s="353"/>
      <c r="H31" s="354"/>
      <c r="I31" s="355"/>
      <c r="J31" s="353"/>
      <c r="K31" s="354"/>
      <c r="L31" s="355"/>
      <c r="M31" s="353"/>
      <c r="N31" s="354"/>
      <c r="O31" s="355"/>
      <c r="P31" s="356"/>
      <c r="Q31" s="354"/>
      <c r="R31" s="355"/>
    </row>
    <row r="32" spans="2:18" ht="12.75">
      <c r="B32" s="768" t="s">
        <v>18</v>
      </c>
      <c r="C32" s="769"/>
      <c r="D32" s="353">
        <v>795</v>
      </c>
      <c r="E32" s="354">
        <v>779</v>
      </c>
      <c r="F32" s="355">
        <v>-0.02012578584253788</v>
      </c>
      <c r="G32" s="353">
        <v>1351</v>
      </c>
      <c r="H32" s="354">
        <v>1827</v>
      </c>
      <c r="I32" s="355">
        <v>0.35233160853385925</v>
      </c>
      <c r="J32" s="353">
        <v>223</v>
      </c>
      <c r="K32" s="354">
        <v>84</v>
      </c>
      <c r="L32" s="355">
        <v>-0.6233183741569519</v>
      </c>
      <c r="M32" s="353">
        <v>59</v>
      </c>
      <c r="N32" s="354">
        <v>80</v>
      </c>
      <c r="O32" s="355">
        <v>0.35593220591545105</v>
      </c>
      <c r="P32" s="356">
        <v>2428</v>
      </c>
      <c r="Q32" s="354">
        <v>2770</v>
      </c>
      <c r="R32" s="355">
        <v>0.14085666835308075</v>
      </c>
    </row>
    <row r="33" spans="2:18" ht="13.5" thickBot="1">
      <c r="B33" s="372"/>
      <c r="C33" s="373"/>
      <c r="D33" s="357"/>
      <c r="E33" s="358"/>
      <c r="F33" s="359"/>
      <c r="G33" s="357"/>
      <c r="H33" s="358"/>
      <c r="I33" s="359"/>
      <c r="J33" s="357"/>
      <c r="K33" s="358"/>
      <c r="L33" s="359"/>
      <c r="M33" s="357"/>
      <c r="N33" s="358"/>
      <c r="O33" s="359"/>
      <c r="P33" s="360"/>
      <c r="Q33" s="358"/>
      <c r="R33" s="359"/>
    </row>
    <row r="34" spans="2:18" ht="12.75">
      <c r="B34" s="793" t="s">
        <v>19</v>
      </c>
      <c r="C34" s="794"/>
      <c r="D34" s="361"/>
      <c r="E34" s="362"/>
      <c r="F34" s="363"/>
      <c r="G34" s="361"/>
      <c r="H34" s="362"/>
      <c r="I34" s="363"/>
      <c r="J34" s="361"/>
      <c r="K34" s="362"/>
      <c r="L34" s="363"/>
      <c r="M34" s="361"/>
      <c r="N34" s="362"/>
      <c r="O34" s="363"/>
      <c r="P34" s="364"/>
      <c r="Q34" s="362"/>
      <c r="R34" s="363"/>
    </row>
    <row r="35" spans="2:18" ht="12.75">
      <c r="B35" s="352"/>
      <c r="C35" s="376"/>
      <c r="D35" s="353"/>
      <c r="E35" s="354"/>
      <c r="F35" s="355"/>
      <c r="G35" s="353"/>
      <c r="H35" s="354"/>
      <c r="I35" s="355"/>
      <c r="J35" s="353"/>
      <c r="K35" s="354"/>
      <c r="L35" s="355"/>
      <c r="M35" s="353"/>
      <c r="N35" s="354"/>
      <c r="O35" s="355"/>
      <c r="P35" s="356"/>
      <c r="Q35" s="354"/>
      <c r="R35" s="355"/>
    </row>
    <row r="36" spans="2:18" ht="12.75">
      <c r="B36" s="768" t="s">
        <v>19</v>
      </c>
      <c r="C36" s="769"/>
      <c r="D36" s="353"/>
      <c r="E36" s="354"/>
      <c r="F36" s="355"/>
      <c r="G36" s="353">
        <v>444</v>
      </c>
      <c r="H36" s="354">
        <v>437</v>
      </c>
      <c r="I36" s="355">
        <v>-0.01576576568186283</v>
      </c>
      <c r="J36" s="353"/>
      <c r="K36" s="354"/>
      <c r="L36" s="355"/>
      <c r="M36" s="353">
        <v>18</v>
      </c>
      <c r="N36" s="354">
        <v>23</v>
      </c>
      <c r="O36" s="355">
        <v>0.2777777910232544</v>
      </c>
      <c r="P36" s="356">
        <v>462</v>
      </c>
      <c r="Q36" s="354">
        <v>460</v>
      </c>
      <c r="R36" s="355">
        <v>-0.0043290043249726295</v>
      </c>
    </row>
    <row r="37" spans="2:18" ht="12.75">
      <c r="B37" s="768" t="s">
        <v>20</v>
      </c>
      <c r="C37" s="769"/>
      <c r="D37" s="353"/>
      <c r="E37" s="354"/>
      <c r="F37" s="355"/>
      <c r="G37" s="353"/>
      <c r="H37" s="354"/>
      <c r="I37" s="355"/>
      <c r="J37" s="353">
        <v>63</v>
      </c>
      <c r="K37" s="354">
        <v>87</v>
      </c>
      <c r="L37" s="355">
        <v>0.380952388048172</v>
      </c>
      <c r="M37" s="353">
        <v>74</v>
      </c>
      <c r="N37" s="354">
        <v>45</v>
      </c>
      <c r="O37" s="355">
        <v>-0.3918918967247009</v>
      </c>
      <c r="P37" s="356">
        <v>137</v>
      </c>
      <c r="Q37" s="354">
        <v>132</v>
      </c>
      <c r="R37" s="355">
        <v>-0.036496348679065704</v>
      </c>
    </row>
    <row r="38" spans="2:18" ht="13.5" thickBot="1">
      <c r="B38" s="372"/>
      <c r="C38" s="373"/>
      <c r="D38" s="357"/>
      <c r="E38" s="358"/>
      <c r="F38" s="359"/>
      <c r="G38" s="357"/>
      <c r="H38" s="358"/>
      <c r="I38" s="359"/>
      <c r="J38" s="357"/>
      <c r="K38" s="358"/>
      <c r="L38" s="359"/>
      <c r="M38" s="357"/>
      <c r="N38" s="358"/>
      <c r="O38" s="359"/>
      <c r="P38" s="360"/>
      <c r="Q38" s="358"/>
      <c r="R38" s="359"/>
    </row>
    <row r="39" spans="2:18" ht="12.75">
      <c r="B39" s="793" t="s">
        <v>21</v>
      </c>
      <c r="C39" s="794"/>
      <c r="D39" s="361"/>
      <c r="E39" s="362"/>
      <c r="F39" s="363"/>
      <c r="G39" s="361"/>
      <c r="H39" s="362"/>
      <c r="I39" s="363"/>
      <c r="J39" s="361"/>
      <c r="K39" s="362"/>
      <c r="L39" s="363"/>
      <c r="M39" s="361"/>
      <c r="N39" s="362"/>
      <c r="O39" s="363"/>
      <c r="P39" s="364"/>
      <c r="Q39" s="362"/>
      <c r="R39" s="363"/>
    </row>
    <row r="40" spans="2:18" ht="12.75">
      <c r="B40" s="352"/>
      <c r="C40" s="376"/>
      <c r="D40" s="353"/>
      <c r="E40" s="354"/>
      <c r="F40" s="355"/>
      <c r="G40" s="353"/>
      <c r="H40" s="354"/>
      <c r="I40" s="355"/>
      <c r="J40" s="353"/>
      <c r="K40" s="354"/>
      <c r="L40" s="355"/>
      <c r="M40" s="353"/>
      <c r="N40" s="354"/>
      <c r="O40" s="355"/>
      <c r="P40" s="356"/>
      <c r="Q40" s="354"/>
      <c r="R40" s="355"/>
    </row>
    <row r="41" spans="2:18" ht="12.75">
      <c r="B41" s="768" t="s">
        <v>21</v>
      </c>
      <c r="C41" s="769"/>
      <c r="D41" s="353">
        <v>990</v>
      </c>
      <c r="E41" s="354">
        <v>1071</v>
      </c>
      <c r="F41" s="355">
        <v>0.08181817829608917</v>
      </c>
      <c r="G41" s="353">
        <v>1575</v>
      </c>
      <c r="H41" s="354">
        <v>1956</v>
      </c>
      <c r="I41" s="355">
        <v>0.24190476536750793</v>
      </c>
      <c r="J41" s="353">
        <v>126</v>
      </c>
      <c r="K41" s="354">
        <v>99</v>
      </c>
      <c r="L41" s="355">
        <v>-0.2142857164144516</v>
      </c>
      <c r="M41" s="353">
        <v>65</v>
      </c>
      <c r="N41" s="354">
        <v>60</v>
      </c>
      <c r="O41" s="355">
        <v>-0.07692307978868484</v>
      </c>
      <c r="P41" s="356">
        <v>2756</v>
      </c>
      <c r="Q41" s="354">
        <v>3186</v>
      </c>
      <c r="R41" s="355">
        <v>0.15602321922779083</v>
      </c>
    </row>
    <row r="42" spans="2:18" ht="13.5" thickBot="1">
      <c r="B42" s="372"/>
      <c r="C42" s="373"/>
      <c r="D42" s="357"/>
      <c r="E42" s="358"/>
      <c r="F42" s="359"/>
      <c r="G42" s="357"/>
      <c r="H42" s="358"/>
      <c r="I42" s="359"/>
      <c r="J42" s="357"/>
      <c r="K42" s="358"/>
      <c r="L42" s="359"/>
      <c r="M42" s="357"/>
      <c r="N42" s="358"/>
      <c r="O42" s="359"/>
      <c r="P42" s="360"/>
      <c r="Q42" s="358"/>
      <c r="R42" s="359"/>
    </row>
    <row r="43" spans="2:18" ht="12.75">
      <c r="B43" s="793" t="s">
        <v>22</v>
      </c>
      <c r="C43" s="794"/>
      <c r="D43" s="361"/>
      <c r="E43" s="362"/>
      <c r="F43" s="363"/>
      <c r="G43" s="361"/>
      <c r="H43" s="362"/>
      <c r="I43" s="363"/>
      <c r="J43" s="361"/>
      <c r="K43" s="362"/>
      <c r="L43" s="363"/>
      <c r="M43" s="361"/>
      <c r="N43" s="362"/>
      <c r="O43" s="363"/>
      <c r="P43" s="364"/>
      <c r="Q43" s="362"/>
      <c r="R43" s="363"/>
    </row>
    <row r="44" spans="2:18" ht="12.75">
      <c r="B44" s="768"/>
      <c r="C44" s="769"/>
      <c r="D44" s="353"/>
      <c r="E44" s="354"/>
      <c r="F44" s="355"/>
      <c r="G44" s="353"/>
      <c r="H44" s="354"/>
      <c r="I44" s="355"/>
      <c r="J44" s="353"/>
      <c r="K44" s="354"/>
      <c r="L44" s="355"/>
      <c r="M44" s="353"/>
      <c r="N44" s="354"/>
      <c r="O44" s="355"/>
      <c r="P44" s="356"/>
      <c r="Q44" s="354"/>
      <c r="R44" s="355"/>
    </row>
    <row r="45" spans="2:18" ht="12.75">
      <c r="B45" s="768" t="s">
        <v>23</v>
      </c>
      <c r="C45" s="769"/>
      <c r="D45" s="353">
        <v>420</v>
      </c>
      <c r="E45" s="354">
        <v>445</v>
      </c>
      <c r="F45" s="355">
        <v>0.0595238097012043</v>
      </c>
      <c r="G45" s="353">
        <v>131</v>
      </c>
      <c r="H45" s="354">
        <v>204</v>
      </c>
      <c r="I45" s="355">
        <v>0.5572519302368164</v>
      </c>
      <c r="J45" s="353">
        <v>291</v>
      </c>
      <c r="K45" s="354">
        <v>126</v>
      </c>
      <c r="L45" s="355">
        <v>-0.5670102834701538</v>
      </c>
      <c r="M45" s="353"/>
      <c r="N45" s="354"/>
      <c r="O45" s="355"/>
      <c r="P45" s="356">
        <v>842</v>
      </c>
      <c r="Q45" s="354">
        <v>775</v>
      </c>
      <c r="R45" s="355">
        <v>-0.07957244664430618</v>
      </c>
    </row>
    <row r="46" spans="2:18" ht="12.75">
      <c r="B46" s="768" t="s">
        <v>22</v>
      </c>
      <c r="C46" s="769"/>
      <c r="D46" s="353">
        <v>989</v>
      </c>
      <c r="E46" s="354">
        <v>1004</v>
      </c>
      <c r="F46" s="355">
        <v>0.01516683492809534</v>
      </c>
      <c r="G46" s="353">
        <v>1245</v>
      </c>
      <c r="H46" s="354">
        <v>1316</v>
      </c>
      <c r="I46" s="355">
        <v>0.057028111070394516</v>
      </c>
      <c r="J46" s="353">
        <v>204</v>
      </c>
      <c r="K46" s="354">
        <v>174</v>
      </c>
      <c r="L46" s="355">
        <v>-0.14705882966518402</v>
      </c>
      <c r="M46" s="353">
        <v>65</v>
      </c>
      <c r="N46" s="354">
        <v>70</v>
      </c>
      <c r="O46" s="355">
        <v>0.07692307978868484</v>
      </c>
      <c r="P46" s="356">
        <v>2503</v>
      </c>
      <c r="Q46" s="354">
        <v>2564</v>
      </c>
      <c r="R46" s="355">
        <v>0.02437075600028038</v>
      </c>
    </row>
    <row r="47" spans="2:18" ht="13.5" thickBot="1">
      <c r="B47" s="372"/>
      <c r="C47" s="373"/>
      <c r="D47" s="357"/>
      <c r="E47" s="358"/>
      <c r="F47" s="359"/>
      <c r="G47" s="357"/>
      <c r="H47" s="358"/>
      <c r="I47" s="359"/>
      <c r="J47" s="357"/>
      <c r="K47" s="358"/>
      <c r="L47" s="359"/>
      <c r="M47" s="357"/>
      <c r="N47" s="358"/>
      <c r="O47" s="359"/>
      <c r="P47" s="360"/>
      <c r="Q47" s="358"/>
      <c r="R47" s="359"/>
    </row>
    <row r="48" spans="2:18" ht="12.75">
      <c r="B48" s="793" t="s">
        <v>24</v>
      </c>
      <c r="C48" s="794"/>
      <c r="D48" s="361"/>
      <c r="E48" s="362"/>
      <c r="F48" s="363"/>
      <c r="G48" s="361"/>
      <c r="H48" s="362"/>
      <c r="I48" s="363"/>
      <c r="J48" s="361"/>
      <c r="K48" s="362"/>
      <c r="L48" s="363"/>
      <c r="M48" s="361"/>
      <c r="N48" s="362"/>
      <c r="O48" s="363"/>
      <c r="P48" s="364"/>
      <c r="Q48" s="362"/>
      <c r="R48" s="363"/>
    </row>
    <row r="49" spans="2:18" ht="12.75">
      <c r="B49" s="352"/>
      <c r="C49" s="376"/>
      <c r="D49" s="353"/>
      <c r="E49" s="354"/>
      <c r="F49" s="355"/>
      <c r="G49" s="353"/>
      <c r="H49" s="354"/>
      <c r="I49" s="355"/>
      <c r="J49" s="353"/>
      <c r="K49" s="354"/>
      <c r="L49" s="355"/>
      <c r="M49" s="353"/>
      <c r="N49" s="354"/>
      <c r="O49" s="355"/>
      <c r="P49" s="356"/>
      <c r="Q49" s="354"/>
      <c r="R49" s="355"/>
    </row>
    <row r="50" spans="2:18" ht="12.75">
      <c r="B50" s="797" t="s">
        <v>24</v>
      </c>
      <c r="C50" s="798"/>
      <c r="D50" s="353">
        <v>1366</v>
      </c>
      <c r="E50" s="354">
        <v>1254</v>
      </c>
      <c r="F50" s="355">
        <v>-0.08199121803045273</v>
      </c>
      <c r="G50" s="353">
        <v>1072</v>
      </c>
      <c r="H50" s="354">
        <v>765</v>
      </c>
      <c r="I50" s="355">
        <v>-0.2863805890083313</v>
      </c>
      <c r="J50" s="353">
        <v>60</v>
      </c>
      <c r="K50" s="354">
        <v>162</v>
      </c>
      <c r="L50" s="355">
        <v>1.7000000476837158</v>
      </c>
      <c r="M50" s="353">
        <v>11</v>
      </c>
      <c r="N50" s="354">
        <v>22</v>
      </c>
      <c r="O50" s="355">
        <v>1</v>
      </c>
      <c r="P50" s="356">
        <v>2509</v>
      </c>
      <c r="Q50" s="354">
        <v>2203</v>
      </c>
      <c r="R50" s="355">
        <v>-0.12196093797683716</v>
      </c>
    </row>
    <row r="51" spans="2:18" ht="13.5" thickBot="1">
      <c r="B51" s="378"/>
      <c r="C51" s="379"/>
      <c r="D51" s="357"/>
      <c r="E51" s="358"/>
      <c r="F51" s="359"/>
      <c r="G51" s="357"/>
      <c r="H51" s="358"/>
      <c r="I51" s="359"/>
      <c r="J51" s="357"/>
      <c r="K51" s="358"/>
      <c r="L51" s="359"/>
      <c r="M51" s="357"/>
      <c r="N51" s="358"/>
      <c r="O51" s="359"/>
      <c r="P51" s="360"/>
      <c r="Q51" s="358"/>
      <c r="R51" s="359"/>
    </row>
    <row r="52" spans="2:18" ht="12.75">
      <c r="B52" s="793" t="s">
        <v>25</v>
      </c>
      <c r="C52" s="794"/>
      <c r="D52" s="361"/>
      <c r="E52" s="362"/>
      <c r="F52" s="363"/>
      <c r="G52" s="361"/>
      <c r="H52" s="362"/>
      <c r="I52" s="363"/>
      <c r="J52" s="361"/>
      <c r="K52" s="362"/>
      <c r="L52" s="363"/>
      <c r="M52" s="361"/>
      <c r="N52" s="362"/>
      <c r="O52" s="363"/>
      <c r="P52" s="364"/>
      <c r="Q52" s="362"/>
      <c r="R52" s="363"/>
    </row>
    <row r="53" spans="2:18" ht="12.75">
      <c r="B53" s="801"/>
      <c r="C53" s="802"/>
      <c r="D53" s="353"/>
      <c r="E53" s="354"/>
      <c r="F53" s="355"/>
      <c r="G53" s="353"/>
      <c r="H53" s="354"/>
      <c r="I53" s="355"/>
      <c r="J53" s="353"/>
      <c r="K53" s="354"/>
      <c r="L53" s="355"/>
      <c r="M53" s="353"/>
      <c r="N53" s="354"/>
      <c r="O53" s="355"/>
      <c r="P53" s="356"/>
      <c r="Q53" s="354"/>
      <c r="R53" s="355"/>
    </row>
    <row r="54" spans="2:18" ht="13.5" thickBot="1">
      <c r="B54" s="799" t="s">
        <v>26</v>
      </c>
      <c r="C54" s="800"/>
      <c r="D54" s="357"/>
      <c r="E54" s="358"/>
      <c r="F54" s="359"/>
      <c r="G54" s="357"/>
      <c r="H54" s="358"/>
      <c r="I54" s="359"/>
      <c r="J54" s="357"/>
      <c r="K54" s="358"/>
      <c r="L54" s="359"/>
      <c r="M54" s="357"/>
      <c r="N54" s="358">
        <v>18</v>
      </c>
      <c r="O54" s="359"/>
      <c r="P54" s="360"/>
      <c r="Q54" s="358">
        <v>18</v>
      </c>
      <c r="R54" s="359"/>
    </row>
    <row r="55" spans="2:18" ht="13.5" thickBot="1">
      <c r="B55" s="795" t="s">
        <v>27</v>
      </c>
      <c r="C55" s="796"/>
      <c r="D55" s="382">
        <v>7853</v>
      </c>
      <c r="E55" s="383">
        <v>7679</v>
      </c>
      <c r="F55" s="384">
        <v>-0.02215713739971985</v>
      </c>
      <c r="G55" s="382">
        <v>11778</v>
      </c>
      <c r="H55" s="383">
        <v>11384</v>
      </c>
      <c r="I55" s="385">
        <v>-0.03345219901511292</v>
      </c>
      <c r="J55" s="382">
        <v>2256</v>
      </c>
      <c r="K55" s="383">
        <v>1723</v>
      </c>
      <c r="L55" s="385">
        <v>-0.23625886524822695</v>
      </c>
      <c r="M55" s="382">
        <v>754</v>
      </c>
      <c r="N55" s="383">
        <v>703</v>
      </c>
      <c r="O55" s="385">
        <v>-0.06763925729442971</v>
      </c>
      <c r="P55" s="386">
        <v>22641</v>
      </c>
      <c r="Q55" s="383">
        <v>21489</v>
      </c>
      <c r="R55" s="385">
        <v>-0.05088114482575858</v>
      </c>
    </row>
    <row r="58" spans="2:18" ht="12.75">
      <c r="B58" s="638" t="s">
        <v>303</v>
      </c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</row>
    <row r="59" spans="2:18" ht="13.5" thickBot="1">
      <c r="B59" s="638"/>
      <c r="C59" s="638"/>
      <c r="D59" s="638"/>
      <c r="E59" s="638"/>
      <c r="F59" s="638"/>
      <c r="G59" s="638"/>
      <c r="H59" s="638"/>
      <c r="I59" s="638"/>
      <c r="J59" s="638"/>
      <c r="K59" s="638"/>
      <c r="L59" s="638"/>
      <c r="M59" s="638"/>
      <c r="N59" s="638"/>
      <c r="O59" s="638"/>
      <c r="P59" s="638"/>
      <c r="Q59" s="638"/>
      <c r="R59" s="638"/>
    </row>
    <row r="60" spans="2:18" ht="12.75">
      <c r="B60" s="779" t="s">
        <v>316</v>
      </c>
      <c r="C60" s="780"/>
      <c r="D60" s="762" t="s">
        <v>295</v>
      </c>
      <c r="E60" s="762"/>
      <c r="F60" s="762"/>
      <c r="G60" s="762" t="s">
        <v>296</v>
      </c>
      <c r="H60" s="762"/>
      <c r="I60" s="762"/>
      <c r="J60" s="762" t="s">
        <v>297</v>
      </c>
      <c r="K60" s="762"/>
      <c r="L60" s="762"/>
      <c r="M60" s="762" t="s">
        <v>298</v>
      </c>
      <c r="N60" s="762"/>
      <c r="O60" s="762"/>
      <c r="P60" s="762" t="s">
        <v>5</v>
      </c>
      <c r="Q60" s="762"/>
      <c r="R60" s="763"/>
    </row>
    <row r="61" spans="2:18" ht="26.25" thickBot="1">
      <c r="B61" s="781"/>
      <c r="C61" s="782"/>
      <c r="D61" s="341" t="s">
        <v>299</v>
      </c>
      <c r="E61" s="341" t="s">
        <v>300</v>
      </c>
      <c r="F61" s="341" t="s">
        <v>6</v>
      </c>
      <c r="G61" s="341" t="s">
        <v>299</v>
      </c>
      <c r="H61" s="341" t="s">
        <v>300</v>
      </c>
      <c r="I61" s="341" t="s">
        <v>6</v>
      </c>
      <c r="J61" s="341" t="s">
        <v>299</v>
      </c>
      <c r="K61" s="341" t="s">
        <v>300</v>
      </c>
      <c r="L61" s="341" t="s">
        <v>6</v>
      </c>
      <c r="M61" s="341" t="s">
        <v>299</v>
      </c>
      <c r="N61" s="341" t="s">
        <v>300</v>
      </c>
      <c r="O61" s="341" t="s">
        <v>6</v>
      </c>
      <c r="P61" s="341" t="s">
        <v>299</v>
      </c>
      <c r="Q61" s="341" t="s">
        <v>300</v>
      </c>
      <c r="R61" s="342" t="s">
        <v>6</v>
      </c>
    </row>
    <row r="62" spans="2:18" ht="12.75">
      <c r="B62" s="777" t="s">
        <v>29</v>
      </c>
      <c r="C62" s="816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6"/>
    </row>
    <row r="63" spans="2:18" ht="12.75">
      <c r="B63" s="783"/>
      <c r="C63" s="817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50"/>
    </row>
    <row r="64" spans="2:18" ht="12.75">
      <c r="B64" s="797" t="s">
        <v>29</v>
      </c>
      <c r="C64" s="804"/>
      <c r="D64" s="354">
        <v>1116</v>
      </c>
      <c r="E64" s="354">
        <v>856</v>
      </c>
      <c r="F64" s="388">
        <v>-0.23297491669654846</v>
      </c>
      <c r="G64" s="354">
        <v>76</v>
      </c>
      <c r="H64" s="354">
        <v>112</v>
      </c>
      <c r="I64" s="388">
        <v>0.4736842215061188</v>
      </c>
      <c r="J64" s="354"/>
      <c r="K64" s="354"/>
      <c r="L64" s="388"/>
      <c r="M64" s="354">
        <v>24</v>
      </c>
      <c r="N64" s="354">
        <v>19</v>
      </c>
      <c r="O64" s="388">
        <v>-0.2083333283662796</v>
      </c>
      <c r="P64" s="354">
        <v>1216</v>
      </c>
      <c r="Q64" s="354">
        <v>987</v>
      </c>
      <c r="R64" s="355">
        <v>-0.18832236528396606</v>
      </c>
    </row>
    <row r="65" spans="2:18" ht="13.5" thickBot="1">
      <c r="B65" s="814"/>
      <c r="C65" s="815"/>
      <c r="D65" s="358"/>
      <c r="E65" s="358"/>
      <c r="F65" s="389"/>
      <c r="G65" s="358"/>
      <c r="H65" s="358"/>
      <c r="I65" s="389"/>
      <c r="J65" s="358"/>
      <c r="K65" s="358"/>
      <c r="L65" s="389"/>
      <c r="M65" s="358"/>
      <c r="N65" s="358"/>
      <c r="O65" s="389"/>
      <c r="P65" s="358"/>
      <c r="Q65" s="358"/>
      <c r="R65" s="359"/>
    </row>
    <row r="66" spans="2:18" ht="12.75">
      <c r="B66" s="793" t="s">
        <v>30</v>
      </c>
      <c r="C66" s="809"/>
      <c r="D66" s="362"/>
      <c r="E66" s="362"/>
      <c r="F66" s="390"/>
      <c r="G66" s="362"/>
      <c r="H66" s="362"/>
      <c r="I66" s="390"/>
      <c r="J66" s="362"/>
      <c r="K66" s="362"/>
      <c r="L66" s="390"/>
      <c r="M66" s="362"/>
      <c r="N66" s="362"/>
      <c r="O66" s="390"/>
      <c r="P66" s="362"/>
      <c r="Q66" s="362"/>
      <c r="R66" s="363"/>
    </row>
    <row r="67" spans="2:18" ht="12.75">
      <c r="B67" s="801"/>
      <c r="C67" s="808"/>
      <c r="D67" s="354"/>
      <c r="E67" s="354"/>
      <c r="F67" s="388"/>
      <c r="G67" s="354"/>
      <c r="H67" s="354"/>
      <c r="I67" s="388"/>
      <c r="J67" s="354"/>
      <c r="K67" s="354"/>
      <c r="L67" s="388"/>
      <c r="M67" s="354"/>
      <c r="N67" s="354"/>
      <c r="O67" s="388"/>
      <c r="P67" s="354"/>
      <c r="Q67" s="354"/>
      <c r="R67" s="355"/>
    </row>
    <row r="68" spans="2:18" ht="12.75">
      <c r="B68" s="797" t="s">
        <v>30</v>
      </c>
      <c r="C68" s="804"/>
      <c r="D68" s="354">
        <v>2354</v>
      </c>
      <c r="E68" s="354">
        <v>1916</v>
      </c>
      <c r="F68" s="388">
        <v>-0.18606626987457275</v>
      </c>
      <c r="G68" s="354">
        <v>784</v>
      </c>
      <c r="H68" s="354">
        <v>940</v>
      </c>
      <c r="I68" s="388">
        <v>0.19897958636283875</v>
      </c>
      <c r="J68" s="354"/>
      <c r="K68" s="354"/>
      <c r="L68" s="388"/>
      <c r="M68" s="354">
        <v>47</v>
      </c>
      <c r="N68" s="354">
        <v>57</v>
      </c>
      <c r="O68" s="388">
        <v>0.21276596188545227</v>
      </c>
      <c r="P68" s="354">
        <v>3185</v>
      </c>
      <c r="Q68" s="354">
        <v>2913</v>
      </c>
      <c r="R68" s="355">
        <v>-0.08540031313896179</v>
      </c>
    </row>
    <row r="69" spans="2:18" ht="13.5" thickBot="1">
      <c r="B69" s="378"/>
      <c r="C69" s="391"/>
      <c r="D69" s="358"/>
      <c r="E69" s="358"/>
      <c r="F69" s="389"/>
      <c r="G69" s="358"/>
      <c r="H69" s="358"/>
      <c r="I69" s="389"/>
      <c r="J69" s="358"/>
      <c r="K69" s="358"/>
      <c r="L69" s="389"/>
      <c r="M69" s="358"/>
      <c r="N69" s="358"/>
      <c r="O69" s="389"/>
      <c r="P69" s="358"/>
      <c r="Q69" s="358"/>
      <c r="R69" s="359"/>
    </row>
    <row r="70" spans="2:18" ht="12.75">
      <c r="B70" s="793" t="s">
        <v>31</v>
      </c>
      <c r="C70" s="809"/>
      <c r="D70" s="362"/>
      <c r="E70" s="362"/>
      <c r="F70" s="390"/>
      <c r="G70" s="362"/>
      <c r="H70" s="362"/>
      <c r="I70" s="390"/>
      <c r="J70" s="362"/>
      <c r="K70" s="362"/>
      <c r="L70" s="390"/>
      <c r="M70" s="362"/>
      <c r="N70" s="362"/>
      <c r="O70" s="390"/>
      <c r="P70" s="362"/>
      <c r="Q70" s="362"/>
      <c r="R70" s="363"/>
    </row>
    <row r="71" spans="2:18" ht="12.75">
      <c r="B71" s="377"/>
      <c r="C71" s="387"/>
      <c r="D71" s="354"/>
      <c r="E71" s="354"/>
      <c r="F71" s="388"/>
      <c r="G71" s="354"/>
      <c r="H71" s="354"/>
      <c r="I71" s="388"/>
      <c r="J71" s="354"/>
      <c r="K71" s="354"/>
      <c r="L71" s="388"/>
      <c r="M71" s="354"/>
      <c r="N71" s="354"/>
      <c r="O71" s="388"/>
      <c r="P71" s="354"/>
      <c r="Q71" s="354"/>
      <c r="R71" s="355"/>
    </row>
    <row r="72" spans="2:18" ht="12.75">
      <c r="B72" s="797" t="s">
        <v>31</v>
      </c>
      <c r="C72" s="804"/>
      <c r="D72" s="354">
        <v>4588</v>
      </c>
      <c r="E72" s="354">
        <v>4312</v>
      </c>
      <c r="F72" s="388">
        <v>-0.0601569302380085</v>
      </c>
      <c r="G72" s="354">
        <v>1955</v>
      </c>
      <c r="H72" s="354">
        <v>2018</v>
      </c>
      <c r="I72" s="388">
        <v>0.03222506493330002</v>
      </c>
      <c r="J72" s="354">
        <v>84</v>
      </c>
      <c r="K72" s="354">
        <v>263</v>
      </c>
      <c r="L72" s="388">
        <v>2.1309523582458496</v>
      </c>
      <c r="M72" s="354">
        <v>159</v>
      </c>
      <c r="N72" s="354">
        <v>158</v>
      </c>
      <c r="O72" s="388">
        <v>-0.006289307959377766</v>
      </c>
      <c r="P72" s="354">
        <v>6786</v>
      </c>
      <c r="Q72" s="354">
        <v>6751</v>
      </c>
      <c r="R72" s="355">
        <v>-0.005157677456736565</v>
      </c>
    </row>
    <row r="73" spans="2:18" ht="12.75">
      <c r="B73" s="797" t="s">
        <v>32</v>
      </c>
      <c r="C73" s="804"/>
      <c r="D73" s="354">
        <v>278</v>
      </c>
      <c r="E73" s="354">
        <v>317</v>
      </c>
      <c r="F73" s="388">
        <v>0.14028777182102203</v>
      </c>
      <c r="G73" s="354">
        <v>85</v>
      </c>
      <c r="H73" s="354">
        <v>80</v>
      </c>
      <c r="I73" s="388">
        <v>-0.05882352963089943</v>
      </c>
      <c r="J73" s="354"/>
      <c r="K73" s="354"/>
      <c r="L73" s="388">
        <v>0</v>
      </c>
      <c r="M73" s="354">
        <v>17</v>
      </c>
      <c r="N73" s="354">
        <v>35</v>
      </c>
      <c r="O73" s="388">
        <v>1.058823585510254</v>
      </c>
      <c r="P73" s="354">
        <v>380</v>
      </c>
      <c r="Q73" s="354">
        <v>432</v>
      </c>
      <c r="R73" s="355">
        <v>0.13684210181236267</v>
      </c>
    </row>
    <row r="74" spans="2:18" ht="13.5" thickBot="1">
      <c r="B74" s="378"/>
      <c r="C74" s="391"/>
      <c r="D74" s="358"/>
      <c r="E74" s="358"/>
      <c r="F74" s="389"/>
      <c r="G74" s="358"/>
      <c r="H74" s="358"/>
      <c r="I74" s="389"/>
      <c r="J74" s="358"/>
      <c r="K74" s="358"/>
      <c r="L74" s="389"/>
      <c r="M74" s="358"/>
      <c r="N74" s="358"/>
      <c r="O74" s="389"/>
      <c r="P74" s="358"/>
      <c r="Q74" s="358"/>
      <c r="R74" s="359"/>
    </row>
    <row r="75" spans="2:18" ht="12.75">
      <c r="B75" s="812" t="s">
        <v>33</v>
      </c>
      <c r="C75" s="813"/>
      <c r="D75" s="362"/>
      <c r="E75" s="362"/>
      <c r="F75" s="390"/>
      <c r="G75" s="362"/>
      <c r="H75" s="362"/>
      <c r="I75" s="390"/>
      <c r="J75" s="362"/>
      <c r="K75" s="362"/>
      <c r="L75" s="390"/>
      <c r="M75" s="362"/>
      <c r="N75" s="362"/>
      <c r="O75" s="390"/>
      <c r="P75" s="362"/>
      <c r="Q75" s="362"/>
      <c r="R75" s="363"/>
    </row>
    <row r="76" spans="2:18" ht="12.75">
      <c r="B76" s="377"/>
      <c r="C76" s="387"/>
      <c r="D76" s="354"/>
      <c r="E76" s="354"/>
      <c r="F76" s="388"/>
      <c r="G76" s="354"/>
      <c r="H76" s="354"/>
      <c r="I76" s="388"/>
      <c r="J76" s="354"/>
      <c r="K76" s="354"/>
      <c r="L76" s="388"/>
      <c r="M76" s="354"/>
      <c r="N76" s="354"/>
      <c r="O76" s="388"/>
      <c r="P76" s="354"/>
      <c r="Q76" s="354"/>
      <c r="R76" s="355"/>
    </row>
    <row r="77" spans="2:18" ht="12.75">
      <c r="B77" s="797" t="s">
        <v>33</v>
      </c>
      <c r="C77" s="804"/>
      <c r="D77" s="354">
        <v>1766</v>
      </c>
      <c r="E77" s="354">
        <v>1745</v>
      </c>
      <c r="F77" s="388">
        <v>-0.011891279369592667</v>
      </c>
      <c r="G77" s="354">
        <v>846</v>
      </c>
      <c r="H77" s="354">
        <v>907</v>
      </c>
      <c r="I77" s="388">
        <v>0.07210402190685272</v>
      </c>
      <c r="J77" s="354">
        <v>42</v>
      </c>
      <c r="K77" s="354">
        <v>141</v>
      </c>
      <c r="L77" s="388">
        <v>2.357142925262451</v>
      </c>
      <c r="M77" s="354">
        <v>4</v>
      </c>
      <c r="N77" s="354">
        <v>3</v>
      </c>
      <c r="O77" s="388">
        <v>-0.25</v>
      </c>
      <c r="P77" s="354">
        <v>2658</v>
      </c>
      <c r="Q77" s="354">
        <v>2796</v>
      </c>
      <c r="R77" s="355">
        <v>0.05191873759031296</v>
      </c>
    </row>
    <row r="78" spans="2:18" ht="13.5" thickBot="1">
      <c r="B78" s="378"/>
      <c r="C78" s="391"/>
      <c r="D78" s="358"/>
      <c r="E78" s="358"/>
      <c r="F78" s="389"/>
      <c r="G78" s="358"/>
      <c r="H78" s="358"/>
      <c r="I78" s="389"/>
      <c r="J78" s="358"/>
      <c r="K78" s="358"/>
      <c r="L78" s="389"/>
      <c r="M78" s="358"/>
      <c r="N78" s="358"/>
      <c r="O78" s="389"/>
      <c r="P78" s="358"/>
      <c r="Q78" s="358"/>
      <c r="R78" s="359"/>
    </row>
    <row r="79" spans="2:18" ht="12.75">
      <c r="B79" s="793" t="s">
        <v>34</v>
      </c>
      <c r="C79" s="809"/>
      <c r="D79" s="362"/>
      <c r="E79" s="362"/>
      <c r="F79" s="390"/>
      <c r="G79" s="362"/>
      <c r="H79" s="362"/>
      <c r="I79" s="390"/>
      <c r="J79" s="362"/>
      <c r="K79" s="362"/>
      <c r="L79" s="390"/>
      <c r="M79" s="362"/>
      <c r="N79" s="362"/>
      <c r="O79" s="390"/>
      <c r="P79" s="362"/>
      <c r="Q79" s="362"/>
      <c r="R79" s="363"/>
    </row>
    <row r="80" spans="2:18" ht="12.75">
      <c r="B80" s="377"/>
      <c r="C80" s="387"/>
      <c r="D80" s="354"/>
      <c r="E80" s="354"/>
      <c r="F80" s="388"/>
      <c r="G80" s="354"/>
      <c r="H80" s="354"/>
      <c r="I80" s="388"/>
      <c r="J80" s="354"/>
      <c r="K80" s="354"/>
      <c r="L80" s="388"/>
      <c r="M80" s="354"/>
      <c r="N80" s="354"/>
      <c r="O80" s="388"/>
      <c r="P80" s="354"/>
      <c r="Q80" s="354"/>
      <c r="R80" s="355"/>
    </row>
    <row r="81" spans="2:18" ht="12.75">
      <c r="B81" s="797" t="s">
        <v>34</v>
      </c>
      <c r="C81" s="804"/>
      <c r="D81" s="354">
        <v>6143</v>
      </c>
      <c r="E81" s="354">
        <v>5476</v>
      </c>
      <c r="F81" s="388">
        <v>-0.1085788682103157</v>
      </c>
      <c r="G81" s="354">
        <v>1391</v>
      </c>
      <c r="H81" s="354">
        <v>1289</v>
      </c>
      <c r="I81" s="388">
        <v>-0.07332853972911835</v>
      </c>
      <c r="J81" s="354">
        <v>136</v>
      </c>
      <c r="K81" s="354">
        <v>150</v>
      </c>
      <c r="L81" s="388">
        <v>0.10294117778539658</v>
      </c>
      <c r="M81" s="354">
        <v>223</v>
      </c>
      <c r="N81" s="354">
        <v>196</v>
      </c>
      <c r="O81" s="388">
        <v>-0.12107623368501663</v>
      </c>
      <c r="P81" s="354">
        <v>7893</v>
      </c>
      <c r="Q81" s="354">
        <v>7111</v>
      </c>
      <c r="R81" s="355">
        <v>-0.09907513111829758</v>
      </c>
    </row>
    <row r="82" spans="2:18" ht="12.75">
      <c r="B82" s="797" t="s">
        <v>35</v>
      </c>
      <c r="C82" s="804"/>
      <c r="D82" s="354"/>
      <c r="E82" s="354">
        <v>20</v>
      </c>
      <c r="F82" s="388"/>
      <c r="G82" s="354"/>
      <c r="H82" s="354"/>
      <c r="I82" s="388"/>
      <c r="J82" s="354"/>
      <c r="K82" s="354"/>
      <c r="L82" s="388"/>
      <c r="M82" s="354"/>
      <c r="N82" s="354"/>
      <c r="O82" s="388"/>
      <c r="P82" s="354"/>
      <c r="Q82" s="354">
        <v>20</v>
      </c>
      <c r="R82" s="355"/>
    </row>
    <row r="83" spans="2:18" ht="13.5" thickBot="1">
      <c r="B83" s="378"/>
      <c r="C83" s="391"/>
      <c r="D83" s="358"/>
      <c r="E83" s="358"/>
      <c r="F83" s="389"/>
      <c r="G83" s="358"/>
      <c r="H83" s="358"/>
      <c r="I83" s="389"/>
      <c r="J83" s="358"/>
      <c r="K83" s="358"/>
      <c r="L83" s="389"/>
      <c r="M83" s="358"/>
      <c r="N83" s="358"/>
      <c r="O83" s="389"/>
      <c r="P83" s="358"/>
      <c r="Q83" s="358"/>
      <c r="R83" s="359"/>
    </row>
    <row r="84" spans="2:18" ht="12.75">
      <c r="B84" s="793" t="s">
        <v>36</v>
      </c>
      <c r="C84" s="809"/>
      <c r="D84" s="362"/>
      <c r="E84" s="362"/>
      <c r="F84" s="390"/>
      <c r="G84" s="362"/>
      <c r="H84" s="362"/>
      <c r="I84" s="390"/>
      <c r="J84" s="362"/>
      <c r="K84" s="362"/>
      <c r="L84" s="390"/>
      <c r="M84" s="362"/>
      <c r="N84" s="362"/>
      <c r="O84" s="390"/>
      <c r="P84" s="362"/>
      <c r="Q84" s="362"/>
      <c r="R84" s="363"/>
    </row>
    <row r="85" spans="2:18" ht="12.75">
      <c r="B85" s="377"/>
      <c r="C85" s="387"/>
      <c r="D85" s="354"/>
      <c r="E85" s="354"/>
      <c r="F85" s="388"/>
      <c r="G85" s="354"/>
      <c r="H85" s="354"/>
      <c r="I85" s="388"/>
      <c r="J85" s="354"/>
      <c r="K85" s="354"/>
      <c r="L85" s="388"/>
      <c r="M85" s="354"/>
      <c r="N85" s="354"/>
      <c r="O85" s="388"/>
      <c r="P85" s="354"/>
      <c r="Q85" s="354"/>
      <c r="R85" s="355"/>
    </row>
    <row r="86" spans="2:18" ht="12.75">
      <c r="B86" s="797" t="s">
        <v>36</v>
      </c>
      <c r="C86" s="804"/>
      <c r="D86" s="354">
        <v>6136</v>
      </c>
      <c r="E86" s="354">
        <v>5684</v>
      </c>
      <c r="F86" s="388">
        <v>-0.0736636221408844</v>
      </c>
      <c r="G86" s="354">
        <v>1144</v>
      </c>
      <c r="H86" s="354">
        <v>1002</v>
      </c>
      <c r="I86" s="388">
        <v>-0.1241258755326271</v>
      </c>
      <c r="J86" s="354">
        <v>116</v>
      </c>
      <c r="K86" s="354">
        <v>48</v>
      </c>
      <c r="L86" s="388">
        <v>-0.5862069129943848</v>
      </c>
      <c r="M86" s="354">
        <v>71</v>
      </c>
      <c r="N86" s="354">
        <v>41</v>
      </c>
      <c r="O86" s="388">
        <v>-0.4225352108478546</v>
      </c>
      <c r="P86" s="354">
        <v>7467</v>
      </c>
      <c r="Q86" s="354">
        <v>6775</v>
      </c>
      <c r="R86" s="355">
        <v>-0.09267443418502808</v>
      </c>
    </row>
    <row r="87" spans="2:18" ht="13.5" thickBot="1">
      <c r="B87" s="378"/>
      <c r="C87" s="391"/>
      <c r="D87" s="358"/>
      <c r="E87" s="358"/>
      <c r="F87" s="389"/>
      <c r="G87" s="358"/>
      <c r="H87" s="358"/>
      <c r="I87" s="389"/>
      <c r="J87" s="358"/>
      <c r="K87" s="358"/>
      <c r="L87" s="389"/>
      <c r="M87" s="358"/>
      <c r="N87" s="358"/>
      <c r="O87" s="389"/>
      <c r="P87" s="358"/>
      <c r="Q87" s="358"/>
      <c r="R87" s="359"/>
    </row>
    <row r="88" spans="2:18" ht="12.75">
      <c r="B88" s="793" t="s">
        <v>37</v>
      </c>
      <c r="C88" s="809"/>
      <c r="D88" s="362"/>
      <c r="E88" s="362"/>
      <c r="F88" s="390"/>
      <c r="G88" s="362"/>
      <c r="H88" s="362"/>
      <c r="I88" s="390"/>
      <c r="J88" s="362"/>
      <c r="K88" s="362"/>
      <c r="L88" s="390"/>
      <c r="M88" s="362"/>
      <c r="N88" s="362"/>
      <c r="O88" s="390"/>
      <c r="P88" s="362"/>
      <c r="Q88" s="362"/>
      <c r="R88" s="363"/>
    </row>
    <row r="89" spans="2:18" ht="12.75">
      <c r="B89" s="377"/>
      <c r="C89" s="387"/>
      <c r="D89" s="354"/>
      <c r="E89" s="354"/>
      <c r="F89" s="388"/>
      <c r="G89" s="354"/>
      <c r="H89" s="354"/>
      <c r="I89" s="388"/>
      <c r="J89" s="354"/>
      <c r="K89" s="354"/>
      <c r="L89" s="388"/>
      <c r="M89" s="354"/>
      <c r="N89" s="354"/>
      <c r="O89" s="388"/>
      <c r="P89" s="354"/>
      <c r="Q89" s="354"/>
      <c r="R89" s="355"/>
    </row>
    <row r="90" spans="2:18" ht="12.75">
      <c r="B90" s="797" t="s">
        <v>38</v>
      </c>
      <c r="C90" s="804"/>
      <c r="D90" s="354"/>
      <c r="E90" s="354"/>
      <c r="F90" s="388">
        <v>0</v>
      </c>
      <c r="G90" s="354"/>
      <c r="H90" s="354"/>
      <c r="I90" s="388"/>
      <c r="J90" s="354"/>
      <c r="K90" s="354"/>
      <c r="L90" s="388"/>
      <c r="M90" s="354">
        <v>1</v>
      </c>
      <c r="N90" s="354"/>
      <c r="O90" s="388">
        <v>-1</v>
      </c>
      <c r="P90" s="354">
        <v>1</v>
      </c>
      <c r="Q90" s="354"/>
      <c r="R90" s="355">
        <v>-1</v>
      </c>
    </row>
    <row r="91" spans="2:18" ht="12.75">
      <c r="B91" s="797" t="s">
        <v>39</v>
      </c>
      <c r="C91" s="804"/>
      <c r="D91" s="354">
        <v>16</v>
      </c>
      <c r="E91" s="354">
        <v>20</v>
      </c>
      <c r="F91" s="388">
        <v>0.25</v>
      </c>
      <c r="G91" s="354">
        <v>18</v>
      </c>
      <c r="H91" s="354">
        <v>48</v>
      </c>
      <c r="I91" s="388">
        <v>1.6666666269302368</v>
      </c>
      <c r="J91" s="354"/>
      <c r="K91" s="354"/>
      <c r="L91" s="388"/>
      <c r="M91" s="354"/>
      <c r="N91" s="354">
        <v>6</v>
      </c>
      <c r="O91" s="388"/>
      <c r="P91" s="354">
        <v>34</v>
      </c>
      <c r="Q91" s="354">
        <v>74</v>
      </c>
      <c r="R91" s="355">
        <v>1.1764706373214722</v>
      </c>
    </row>
    <row r="92" spans="2:18" ht="12.75">
      <c r="B92" s="797" t="s">
        <v>40</v>
      </c>
      <c r="C92" s="804"/>
      <c r="D92" s="354"/>
      <c r="E92" s="354"/>
      <c r="F92" s="388"/>
      <c r="G92" s="354"/>
      <c r="H92" s="354"/>
      <c r="I92" s="388"/>
      <c r="J92" s="354"/>
      <c r="K92" s="354"/>
      <c r="L92" s="388"/>
      <c r="M92" s="354">
        <v>45</v>
      </c>
      <c r="N92" s="354">
        <v>15</v>
      </c>
      <c r="O92" s="388">
        <v>-0.6666666865348816</v>
      </c>
      <c r="P92" s="354">
        <v>45</v>
      </c>
      <c r="Q92" s="354">
        <v>15</v>
      </c>
      <c r="R92" s="355">
        <v>-0.6666666865348816</v>
      </c>
    </row>
    <row r="93" spans="2:18" ht="12.75">
      <c r="B93" s="797" t="s">
        <v>41</v>
      </c>
      <c r="C93" s="804"/>
      <c r="D93" s="354">
        <v>104</v>
      </c>
      <c r="E93" s="354">
        <v>112</v>
      </c>
      <c r="F93" s="388">
        <v>0.07692307978868484</v>
      </c>
      <c r="G93" s="354">
        <v>40</v>
      </c>
      <c r="H93" s="354">
        <v>124</v>
      </c>
      <c r="I93" s="388">
        <v>2.0999999046325684</v>
      </c>
      <c r="J93" s="354"/>
      <c r="K93" s="354"/>
      <c r="L93" s="388"/>
      <c r="M93" s="354">
        <v>3</v>
      </c>
      <c r="N93" s="354">
        <v>9</v>
      </c>
      <c r="O93" s="388">
        <v>2</v>
      </c>
      <c r="P93" s="354">
        <v>147</v>
      </c>
      <c r="Q93" s="354">
        <v>245</v>
      </c>
      <c r="R93" s="355">
        <v>0.6666666865348816</v>
      </c>
    </row>
    <row r="94" spans="2:18" ht="13.5" thickBot="1">
      <c r="B94" s="366"/>
      <c r="C94" s="392"/>
      <c r="D94" s="358"/>
      <c r="E94" s="358"/>
      <c r="F94" s="389"/>
      <c r="G94" s="358"/>
      <c r="H94" s="358"/>
      <c r="I94" s="389"/>
      <c r="J94" s="358"/>
      <c r="K94" s="358"/>
      <c r="L94" s="389"/>
      <c r="M94" s="358"/>
      <c r="N94" s="358"/>
      <c r="O94" s="389"/>
      <c r="P94" s="358"/>
      <c r="Q94" s="358"/>
      <c r="R94" s="359"/>
    </row>
    <row r="95" spans="2:18" ht="12.75">
      <c r="B95" s="793" t="s">
        <v>42</v>
      </c>
      <c r="C95" s="809"/>
      <c r="D95" s="362"/>
      <c r="E95" s="362"/>
      <c r="F95" s="390"/>
      <c r="G95" s="362"/>
      <c r="H95" s="362"/>
      <c r="I95" s="390"/>
      <c r="J95" s="362"/>
      <c r="K95" s="362"/>
      <c r="L95" s="390"/>
      <c r="M95" s="362"/>
      <c r="N95" s="362"/>
      <c r="O95" s="390"/>
      <c r="P95" s="362"/>
      <c r="Q95" s="362"/>
      <c r="R95" s="363"/>
    </row>
    <row r="96" spans="2:18" ht="12.75">
      <c r="B96" s="787"/>
      <c r="C96" s="810"/>
      <c r="D96" s="354"/>
      <c r="E96" s="354"/>
      <c r="F96" s="388"/>
      <c r="G96" s="354"/>
      <c r="H96" s="354"/>
      <c r="I96" s="388"/>
      <c r="J96" s="354"/>
      <c r="K96" s="354"/>
      <c r="L96" s="388"/>
      <c r="M96" s="354"/>
      <c r="N96" s="354"/>
      <c r="O96" s="388"/>
      <c r="P96" s="354"/>
      <c r="Q96" s="354"/>
      <c r="R96" s="355"/>
    </row>
    <row r="97" spans="2:18" ht="12.75">
      <c r="B97" s="797" t="s">
        <v>43</v>
      </c>
      <c r="C97" s="804"/>
      <c r="D97" s="354"/>
      <c r="E97" s="354"/>
      <c r="F97" s="388"/>
      <c r="G97" s="354"/>
      <c r="H97" s="354">
        <v>75</v>
      </c>
      <c r="I97" s="388"/>
      <c r="J97" s="354"/>
      <c r="K97" s="354"/>
      <c r="L97" s="388"/>
      <c r="M97" s="354"/>
      <c r="N97" s="354">
        <v>8</v>
      </c>
      <c r="O97" s="388"/>
      <c r="P97" s="354"/>
      <c r="Q97" s="354">
        <v>83</v>
      </c>
      <c r="R97" s="355"/>
    </row>
    <row r="98" spans="2:18" ht="12.75">
      <c r="B98" s="797" t="s">
        <v>44</v>
      </c>
      <c r="C98" s="804"/>
      <c r="D98" s="354">
        <v>36</v>
      </c>
      <c r="E98" s="354"/>
      <c r="F98" s="388">
        <v>-1</v>
      </c>
      <c r="G98" s="354"/>
      <c r="H98" s="354"/>
      <c r="I98" s="388"/>
      <c r="J98" s="354"/>
      <c r="K98" s="354"/>
      <c r="L98" s="388"/>
      <c r="M98" s="354"/>
      <c r="N98" s="354"/>
      <c r="O98" s="388"/>
      <c r="P98" s="354">
        <v>36</v>
      </c>
      <c r="Q98" s="354"/>
      <c r="R98" s="355">
        <v>-1</v>
      </c>
    </row>
    <row r="99" spans="2:18" ht="12.75">
      <c r="B99" s="797" t="s">
        <v>45</v>
      </c>
      <c r="C99" s="804"/>
      <c r="D99" s="354">
        <v>270</v>
      </c>
      <c r="E99" s="354">
        <v>313</v>
      </c>
      <c r="F99" s="388">
        <v>0.15925925970077515</v>
      </c>
      <c r="G99" s="354"/>
      <c r="H99" s="354"/>
      <c r="I99" s="388"/>
      <c r="J99" s="354"/>
      <c r="K99" s="354"/>
      <c r="L99" s="388"/>
      <c r="M99" s="354">
        <v>4</v>
      </c>
      <c r="N99" s="354">
        <v>4</v>
      </c>
      <c r="O99" s="388"/>
      <c r="P99" s="354">
        <v>274</v>
      </c>
      <c r="Q99" s="354">
        <v>317</v>
      </c>
      <c r="R99" s="355">
        <v>0.15693430602550507</v>
      </c>
    </row>
    <row r="100" spans="2:18" ht="12.75">
      <c r="B100" s="797" t="s">
        <v>46</v>
      </c>
      <c r="C100" s="804"/>
      <c r="D100" s="354">
        <v>116</v>
      </c>
      <c r="E100" s="354">
        <v>161</v>
      </c>
      <c r="F100" s="388">
        <v>0.38793104887008667</v>
      </c>
      <c r="G100" s="354"/>
      <c r="H100" s="354"/>
      <c r="I100" s="388"/>
      <c r="J100" s="354"/>
      <c r="K100" s="354"/>
      <c r="L100" s="388"/>
      <c r="M100" s="354"/>
      <c r="N100" s="354">
        <v>3</v>
      </c>
      <c r="O100" s="388"/>
      <c r="P100" s="354">
        <v>116</v>
      </c>
      <c r="Q100" s="354">
        <v>164</v>
      </c>
      <c r="R100" s="355">
        <v>0.4137931168079376</v>
      </c>
    </row>
    <row r="101" spans="2:18" ht="12.75">
      <c r="B101" s="797" t="s">
        <v>47</v>
      </c>
      <c r="C101" s="804"/>
      <c r="D101" s="354"/>
      <c r="E101" s="354">
        <v>8</v>
      </c>
      <c r="F101" s="388"/>
      <c r="G101" s="354"/>
      <c r="H101" s="354"/>
      <c r="I101" s="388"/>
      <c r="J101" s="354"/>
      <c r="K101" s="354"/>
      <c r="L101" s="388"/>
      <c r="M101" s="354"/>
      <c r="N101" s="354"/>
      <c r="O101" s="388"/>
      <c r="P101" s="354"/>
      <c r="Q101" s="354">
        <v>8</v>
      </c>
      <c r="R101" s="355"/>
    </row>
    <row r="102" spans="2:18" ht="12.75">
      <c r="B102" s="797" t="s">
        <v>48</v>
      </c>
      <c r="C102" s="804"/>
      <c r="D102" s="354">
        <v>106</v>
      </c>
      <c r="E102" s="354">
        <v>90</v>
      </c>
      <c r="F102" s="388">
        <v>-0.15094339847564697</v>
      </c>
      <c r="G102" s="354"/>
      <c r="H102" s="354"/>
      <c r="I102" s="388"/>
      <c r="J102" s="354"/>
      <c r="K102" s="354"/>
      <c r="L102" s="388"/>
      <c r="M102" s="354"/>
      <c r="N102" s="354"/>
      <c r="O102" s="388"/>
      <c r="P102" s="354">
        <v>106</v>
      </c>
      <c r="Q102" s="354">
        <v>90</v>
      </c>
      <c r="R102" s="355">
        <v>-0.15094339847564697</v>
      </c>
    </row>
    <row r="103" spans="2:18" ht="12.75">
      <c r="B103" s="797" t="s">
        <v>49</v>
      </c>
      <c r="C103" s="804"/>
      <c r="D103" s="354"/>
      <c r="E103" s="354"/>
      <c r="F103" s="388"/>
      <c r="G103" s="354"/>
      <c r="H103" s="354">
        <v>85</v>
      </c>
      <c r="I103" s="388"/>
      <c r="J103" s="354"/>
      <c r="K103" s="354"/>
      <c r="L103" s="388"/>
      <c r="M103" s="354"/>
      <c r="N103" s="354"/>
      <c r="O103" s="388"/>
      <c r="P103" s="354"/>
      <c r="Q103" s="354">
        <v>85</v>
      </c>
      <c r="R103" s="355">
        <v>0</v>
      </c>
    </row>
    <row r="104" spans="2:18" ht="12.75">
      <c r="B104" s="797" t="s">
        <v>50</v>
      </c>
      <c r="C104" s="804"/>
      <c r="D104" s="354"/>
      <c r="E104" s="354">
        <v>12</v>
      </c>
      <c r="F104" s="388"/>
      <c r="G104" s="354"/>
      <c r="H104" s="354"/>
      <c r="I104" s="388"/>
      <c r="J104" s="354"/>
      <c r="K104" s="354"/>
      <c r="L104" s="388"/>
      <c r="M104" s="354">
        <v>110</v>
      </c>
      <c r="N104" s="354">
        <v>96</v>
      </c>
      <c r="O104" s="388">
        <v>-0.12727272510528564</v>
      </c>
      <c r="P104" s="354">
        <v>110</v>
      </c>
      <c r="Q104" s="354">
        <v>108</v>
      </c>
      <c r="R104" s="355">
        <v>-0.0181818176060915</v>
      </c>
    </row>
    <row r="105" spans="2:18" ht="12.75">
      <c r="B105" s="797" t="s">
        <v>42</v>
      </c>
      <c r="C105" s="804"/>
      <c r="D105" s="354">
        <v>25</v>
      </c>
      <c r="E105" s="354">
        <v>2</v>
      </c>
      <c r="F105" s="388">
        <v>-0.9200000166893005</v>
      </c>
      <c r="G105" s="354">
        <v>140</v>
      </c>
      <c r="H105" s="354">
        <v>30</v>
      </c>
      <c r="I105" s="388">
        <v>-0.7857142686843872</v>
      </c>
      <c r="J105" s="354"/>
      <c r="K105" s="354"/>
      <c r="L105" s="388"/>
      <c r="M105" s="354">
        <v>29</v>
      </c>
      <c r="N105" s="354">
        <v>2</v>
      </c>
      <c r="O105" s="388">
        <v>-0.931034505367279</v>
      </c>
      <c r="P105" s="354">
        <v>194</v>
      </c>
      <c r="Q105" s="354">
        <v>34</v>
      </c>
      <c r="R105" s="355">
        <v>-0.8247422575950623</v>
      </c>
    </row>
    <row r="106" spans="2:18" ht="12.75">
      <c r="B106" s="797" t="s">
        <v>51</v>
      </c>
      <c r="C106" s="804"/>
      <c r="D106" s="354">
        <v>1391</v>
      </c>
      <c r="E106" s="354">
        <v>1259</v>
      </c>
      <c r="F106" s="388">
        <v>-0.09489575773477554</v>
      </c>
      <c r="G106" s="354">
        <v>550</v>
      </c>
      <c r="H106" s="354">
        <v>446</v>
      </c>
      <c r="I106" s="388">
        <v>-0.18909090757369995</v>
      </c>
      <c r="J106" s="354">
        <v>32</v>
      </c>
      <c r="K106" s="354">
        <v>73</v>
      </c>
      <c r="L106" s="388">
        <v>1.28125</v>
      </c>
      <c r="M106" s="354">
        <v>45</v>
      </c>
      <c r="N106" s="354">
        <v>44</v>
      </c>
      <c r="O106" s="388">
        <v>-0.02222222276031971</v>
      </c>
      <c r="P106" s="354">
        <v>2018</v>
      </c>
      <c r="Q106" s="354">
        <v>1822</v>
      </c>
      <c r="R106" s="355">
        <v>-0.09712586551904678</v>
      </c>
    </row>
    <row r="107" spans="2:18" ht="13.5" thickBot="1">
      <c r="B107" s="393"/>
      <c r="C107" s="394"/>
      <c r="D107" s="358"/>
      <c r="E107" s="358"/>
      <c r="F107" s="389"/>
      <c r="G107" s="358"/>
      <c r="H107" s="358"/>
      <c r="I107" s="389"/>
      <c r="J107" s="358"/>
      <c r="K107" s="358"/>
      <c r="L107" s="389"/>
      <c r="M107" s="358"/>
      <c r="N107" s="358"/>
      <c r="O107" s="389"/>
      <c r="P107" s="358"/>
      <c r="Q107" s="358"/>
      <c r="R107" s="359"/>
    </row>
    <row r="108" spans="2:18" ht="12.75">
      <c r="B108" s="772" t="s">
        <v>52</v>
      </c>
      <c r="C108" s="805"/>
      <c r="D108" s="362"/>
      <c r="E108" s="362"/>
      <c r="F108" s="390"/>
      <c r="G108" s="362"/>
      <c r="H108" s="362"/>
      <c r="I108" s="390"/>
      <c r="J108" s="362"/>
      <c r="K108" s="362"/>
      <c r="L108" s="390"/>
      <c r="M108" s="362"/>
      <c r="N108" s="362"/>
      <c r="O108" s="390"/>
      <c r="P108" s="362"/>
      <c r="Q108" s="362"/>
      <c r="R108" s="363"/>
    </row>
    <row r="109" spans="2:18" ht="12.75">
      <c r="B109" s="774"/>
      <c r="C109" s="811"/>
      <c r="D109" s="354"/>
      <c r="E109" s="354"/>
      <c r="F109" s="388"/>
      <c r="G109" s="354"/>
      <c r="H109" s="354"/>
      <c r="I109" s="388"/>
      <c r="J109" s="354"/>
      <c r="K109" s="354"/>
      <c r="L109" s="388"/>
      <c r="M109" s="354"/>
      <c r="N109" s="354"/>
      <c r="O109" s="388"/>
      <c r="P109" s="354"/>
      <c r="Q109" s="354"/>
      <c r="R109" s="355"/>
    </row>
    <row r="110" spans="2:18" ht="12.75">
      <c r="B110" s="797" t="s">
        <v>53</v>
      </c>
      <c r="C110" s="804"/>
      <c r="D110" s="354"/>
      <c r="E110" s="354"/>
      <c r="F110" s="388"/>
      <c r="G110" s="354"/>
      <c r="H110" s="354"/>
      <c r="I110" s="388"/>
      <c r="J110" s="354"/>
      <c r="K110" s="354"/>
      <c r="L110" s="388"/>
      <c r="M110" s="354">
        <v>415</v>
      </c>
      <c r="N110" s="354">
        <v>433</v>
      </c>
      <c r="O110" s="388">
        <v>0.04337349534034729</v>
      </c>
      <c r="P110" s="354">
        <v>415</v>
      </c>
      <c r="Q110" s="354">
        <v>433</v>
      </c>
      <c r="R110" s="355">
        <v>0.04337349534034729</v>
      </c>
    </row>
    <row r="111" spans="2:18" ht="12.75">
      <c r="B111" s="797" t="s">
        <v>52</v>
      </c>
      <c r="C111" s="804"/>
      <c r="D111" s="354">
        <v>2847</v>
      </c>
      <c r="E111" s="354">
        <v>2777</v>
      </c>
      <c r="F111" s="388">
        <v>-0.02458728477358818</v>
      </c>
      <c r="G111" s="354">
        <v>295</v>
      </c>
      <c r="H111" s="354">
        <v>356</v>
      </c>
      <c r="I111" s="388">
        <v>0.20677965879440308</v>
      </c>
      <c r="J111" s="354"/>
      <c r="K111" s="354">
        <v>4</v>
      </c>
      <c r="L111" s="388"/>
      <c r="M111" s="354">
        <v>166</v>
      </c>
      <c r="N111" s="354">
        <v>157</v>
      </c>
      <c r="O111" s="388">
        <v>-0.05421686917543411</v>
      </c>
      <c r="P111" s="354">
        <v>3308</v>
      </c>
      <c r="Q111" s="354">
        <v>3294</v>
      </c>
      <c r="R111" s="355">
        <v>-0.0042321644723415375</v>
      </c>
    </row>
    <row r="112" spans="2:18" ht="12.75">
      <c r="B112" s="787"/>
      <c r="C112" s="810"/>
      <c r="D112" s="354"/>
      <c r="E112" s="354"/>
      <c r="F112" s="388"/>
      <c r="G112" s="354"/>
      <c r="H112" s="354"/>
      <c r="I112" s="388"/>
      <c r="J112" s="354"/>
      <c r="K112" s="354"/>
      <c r="L112" s="388"/>
      <c r="M112" s="354"/>
      <c r="N112" s="354"/>
      <c r="O112" s="388"/>
      <c r="P112" s="354"/>
      <c r="Q112" s="354"/>
      <c r="R112" s="355"/>
    </row>
    <row r="113" spans="2:18" ht="13.5" thickBot="1">
      <c r="B113" s="372"/>
      <c r="C113" s="395"/>
      <c r="D113" s="358"/>
      <c r="E113" s="358"/>
      <c r="F113" s="389"/>
      <c r="G113" s="358"/>
      <c r="H113" s="358"/>
      <c r="I113" s="389"/>
      <c r="J113" s="358"/>
      <c r="K113" s="358"/>
      <c r="L113" s="389"/>
      <c r="M113" s="358"/>
      <c r="N113" s="358"/>
      <c r="O113" s="389"/>
      <c r="P113" s="358"/>
      <c r="Q113" s="358"/>
      <c r="R113" s="359"/>
    </row>
    <row r="114" spans="2:18" ht="12.75">
      <c r="B114" s="793" t="s">
        <v>54</v>
      </c>
      <c r="C114" s="809"/>
      <c r="D114" s="362"/>
      <c r="E114" s="362"/>
      <c r="F114" s="390"/>
      <c r="G114" s="362"/>
      <c r="H114" s="362"/>
      <c r="I114" s="390"/>
      <c r="J114" s="362"/>
      <c r="K114" s="362"/>
      <c r="L114" s="390"/>
      <c r="M114" s="362"/>
      <c r="N114" s="362"/>
      <c r="O114" s="390"/>
      <c r="P114" s="362"/>
      <c r="Q114" s="362"/>
      <c r="R114" s="363"/>
    </row>
    <row r="115" spans="2:18" ht="12.75">
      <c r="B115" s="787"/>
      <c r="C115" s="810"/>
      <c r="D115" s="354"/>
      <c r="E115" s="354"/>
      <c r="F115" s="388"/>
      <c r="G115" s="354"/>
      <c r="H115" s="354"/>
      <c r="I115" s="388"/>
      <c r="J115" s="354"/>
      <c r="K115" s="354"/>
      <c r="L115" s="388"/>
      <c r="M115" s="354"/>
      <c r="N115" s="354"/>
      <c r="O115" s="388"/>
      <c r="P115" s="354"/>
      <c r="Q115" s="354"/>
      <c r="R115" s="355"/>
    </row>
    <row r="116" spans="2:18" ht="12.75">
      <c r="B116" s="797" t="s">
        <v>54</v>
      </c>
      <c r="C116" s="804"/>
      <c r="D116" s="354">
        <v>1556</v>
      </c>
      <c r="E116" s="354">
        <v>1347</v>
      </c>
      <c r="F116" s="388">
        <v>-0.1343187689781189</v>
      </c>
      <c r="G116" s="354">
        <v>560</v>
      </c>
      <c r="H116" s="354">
        <v>739</v>
      </c>
      <c r="I116" s="388">
        <v>0.3196428716182709</v>
      </c>
      <c r="J116" s="354"/>
      <c r="K116" s="354">
        <v>20</v>
      </c>
      <c r="L116" s="388"/>
      <c r="M116" s="354">
        <v>209</v>
      </c>
      <c r="N116" s="354">
        <v>191</v>
      </c>
      <c r="O116" s="388">
        <v>-0.08612440526485443</v>
      </c>
      <c r="P116" s="354">
        <v>2325</v>
      </c>
      <c r="Q116" s="354">
        <v>2297</v>
      </c>
      <c r="R116" s="355">
        <v>-0.01204301044344902</v>
      </c>
    </row>
    <row r="117" spans="2:18" ht="13.5" thickBot="1">
      <c r="B117" s="378"/>
      <c r="C117" s="391"/>
      <c r="D117" s="358"/>
      <c r="E117" s="358"/>
      <c r="F117" s="389"/>
      <c r="G117" s="358"/>
      <c r="H117" s="358"/>
      <c r="I117" s="389"/>
      <c r="J117" s="358"/>
      <c r="K117" s="358"/>
      <c r="L117" s="389"/>
      <c r="M117" s="358"/>
      <c r="N117" s="358"/>
      <c r="O117" s="389"/>
      <c r="P117" s="358"/>
      <c r="Q117" s="358"/>
      <c r="R117" s="359"/>
    </row>
    <row r="118" spans="2:18" ht="12.75">
      <c r="B118" s="793" t="s">
        <v>55</v>
      </c>
      <c r="C118" s="809"/>
      <c r="D118" s="362"/>
      <c r="E118" s="362"/>
      <c r="F118" s="390"/>
      <c r="G118" s="362"/>
      <c r="H118" s="362"/>
      <c r="I118" s="390"/>
      <c r="J118" s="362"/>
      <c r="K118" s="362"/>
      <c r="L118" s="390"/>
      <c r="M118" s="362"/>
      <c r="N118" s="362"/>
      <c r="O118" s="390"/>
      <c r="P118" s="362"/>
      <c r="Q118" s="362"/>
      <c r="R118" s="363"/>
    </row>
    <row r="119" spans="2:18" ht="12.75">
      <c r="B119" s="801"/>
      <c r="C119" s="808"/>
      <c r="D119" s="354"/>
      <c r="E119" s="354"/>
      <c r="F119" s="388"/>
      <c r="G119" s="354"/>
      <c r="H119" s="354"/>
      <c r="I119" s="388"/>
      <c r="J119" s="354"/>
      <c r="K119" s="354"/>
      <c r="L119" s="388"/>
      <c r="M119" s="354"/>
      <c r="N119" s="354"/>
      <c r="O119" s="388"/>
      <c r="P119" s="354"/>
      <c r="Q119" s="354"/>
      <c r="R119" s="355"/>
    </row>
    <row r="120" spans="2:18" ht="12.75">
      <c r="B120" s="797" t="s">
        <v>56</v>
      </c>
      <c r="C120" s="804"/>
      <c r="D120" s="354">
        <v>2513</v>
      </c>
      <c r="E120" s="354">
        <v>2218</v>
      </c>
      <c r="F120" s="388">
        <v>-0.11738957464694977</v>
      </c>
      <c r="G120" s="354">
        <v>1072</v>
      </c>
      <c r="H120" s="354">
        <v>906</v>
      </c>
      <c r="I120" s="388">
        <v>-0.15485075116157532</v>
      </c>
      <c r="J120" s="354"/>
      <c r="K120" s="354">
        <v>100</v>
      </c>
      <c r="L120" s="388"/>
      <c r="M120" s="354">
        <v>18</v>
      </c>
      <c r="N120" s="354">
        <v>11</v>
      </c>
      <c r="O120" s="388">
        <v>-0.3888888955116272</v>
      </c>
      <c r="P120" s="354">
        <v>3603</v>
      </c>
      <c r="Q120" s="354">
        <v>3235</v>
      </c>
      <c r="R120" s="355">
        <v>-0.10213711112737656</v>
      </c>
    </row>
    <row r="121" spans="2:18" ht="13.5" thickBot="1">
      <c r="B121" s="378"/>
      <c r="C121" s="391"/>
      <c r="D121" s="358"/>
      <c r="E121" s="358"/>
      <c r="F121" s="389"/>
      <c r="G121" s="358"/>
      <c r="H121" s="358"/>
      <c r="I121" s="389"/>
      <c r="J121" s="358"/>
      <c r="K121" s="358"/>
      <c r="L121" s="389"/>
      <c r="M121" s="358"/>
      <c r="N121" s="358"/>
      <c r="O121" s="389"/>
      <c r="P121" s="358"/>
      <c r="Q121" s="358"/>
      <c r="R121" s="359"/>
    </row>
    <row r="122" spans="2:18" ht="12.75">
      <c r="B122" s="793" t="s">
        <v>57</v>
      </c>
      <c r="C122" s="809"/>
      <c r="D122" s="362"/>
      <c r="E122" s="362"/>
      <c r="F122" s="390"/>
      <c r="G122" s="362"/>
      <c r="H122" s="362"/>
      <c r="I122" s="390"/>
      <c r="J122" s="362"/>
      <c r="K122" s="362"/>
      <c r="L122" s="390"/>
      <c r="M122" s="362"/>
      <c r="N122" s="362"/>
      <c r="O122" s="390"/>
      <c r="P122" s="362"/>
      <c r="Q122" s="362"/>
      <c r="R122" s="363"/>
    </row>
    <row r="123" spans="2:18" ht="12.75">
      <c r="B123" s="801"/>
      <c r="C123" s="808"/>
      <c r="D123" s="354"/>
      <c r="E123" s="354"/>
      <c r="F123" s="388"/>
      <c r="G123" s="354"/>
      <c r="H123" s="354"/>
      <c r="I123" s="388"/>
      <c r="J123" s="354"/>
      <c r="K123" s="354"/>
      <c r="L123" s="388"/>
      <c r="M123" s="354"/>
      <c r="N123" s="354"/>
      <c r="O123" s="388"/>
      <c r="P123" s="354"/>
      <c r="Q123" s="354"/>
      <c r="R123" s="355"/>
    </row>
    <row r="124" spans="2:18" ht="12.75">
      <c r="B124" s="797" t="s">
        <v>57</v>
      </c>
      <c r="C124" s="804"/>
      <c r="D124" s="354">
        <v>1620</v>
      </c>
      <c r="E124" s="354">
        <v>1602</v>
      </c>
      <c r="F124" s="388">
        <v>-0.011111111380159855</v>
      </c>
      <c r="G124" s="354">
        <v>396</v>
      </c>
      <c r="H124" s="354">
        <v>120</v>
      </c>
      <c r="I124" s="388">
        <v>-0.6969696879386902</v>
      </c>
      <c r="J124" s="354"/>
      <c r="K124" s="354"/>
      <c r="L124" s="388"/>
      <c r="M124" s="354">
        <v>8</v>
      </c>
      <c r="N124" s="354">
        <v>39</v>
      </c>
      <c r="O124" s="388">
        <v>3.875</v>
      </c>
      <c r="P124" s="354">
        <v>2024</v>
      </c>
      <c r="Q124" s="354">
        <v>1761</v>
      </c>
      <c r="R124" s="355">
        <v>-0.1299407184123993</v>
      </c>
    </row>
    <row r="125" spans="2:18" ht="13.5" thickBot="1">
      <c r="B125" s="378"/>
      <c r="C125" s="391"/>
      <c r="D125" s="358"/>
      <c r="E125" s="358"/>
      <c r="F125" s="389"/>
      <c r="G125" s="358"/>
      <c r="H125" s="358"/>
      <c r="I125" s="389"/>
      <c r="J125" s="358"/>
      <c r="K125" s="358"/>
      <c r="L125" s="389"/>
      <c r="M125" s="358"/>
      <c r="N125" s="358"/>
      <c r="O125" s="389"/>
      <c r="P125" s="358"/>
      <c r="Q125" s="358"/>
      <c r="R125" s="359"/>
    </row>
    <row r="126" spans="2:18" ht="12.75">
      <c r="B126" s="793" t="s">
        <v>58</v>
      </c>
      <c r="C126" s="809"/>
      <c r="D126" s="362"/>
      <c r="E126" s="362"/>
      <c r="F126" s="390"/>
      <c r="G126" s="362"/>
      <c r="H126" s="362"/>
      <c r="I126" s="390"/>
      <c r="J126" s="362"/>
      <c r="K126" s="362"/>
      <c r="L126" s="390"/>
      <c r="M126" s="362"/>
      <c r="N126" s="362"/>
      <c r="O126" s="390"/>
      <c r="P126" s="362"/>
      <c r="Q126" s="362"/>
      <c r="R126" s="363"/>
    </row>
    <row r="127" spans="2:18" ht="12.75">
      <c r="B127" s="801"/>
      <c r="C127" s="808"/>
      <c r="D127" s="354"/>
      <c r="E127" s="354"/>
      <c r="F127" s="388"/>
      <c r="G127" s="354"/>
      <c r="H127" s="354"/>
      <c r="I127" s="388"/>
      <c r="J127" s="354"/>
      <c r="K127" s="354"/>
      <c r="L127" s="388"/>
      <c r="M127" s="354"/>
      <c r="N127" s="354"/>
      <c r="O127" s="388"/>
      <c r="P127" s="354"/>
      <c r="Q127" s="354"/>
      <c r="R127" s="355"/>
    </row>
    <row r="128" spans="2:18" ht="12.75">
      <c r="B128" s="797" t="s">
        <v>58</v>
      </c>
      <c r="C128" s="804"/>
      <c r="D128" s="354">
        <v>1095</v>
      </c>
      <c r="E128" s="354">
        <v>1219</v>
      </c>
      <c r="F128" s="388">
        <v>0.113242007791996</v>
      </c>
      <c r="G128" s="354">
        <v>1222</v>
      </c>
      <c r="H128" s="354">
        <v>1302</v>
      </c>
      <c r="I128" s="388">
        <v>0.06546644866466522</v>
      </c>
      <c r="J128" s="354">
        <v>552</v>
      </c>
      <c r="K128" s="354">
        <v>579</v>
      </c>
      <c r="L128" s="388">
        <v>0.04891304299235344</v>
      </c>
      <c r="M128" s="354">
        <v>723</v>
      </c>
      <c r="N128" s="354">
        <v>677</v>
      </c>
      <c r="O128" s="388">
        <v>-0.06362379342317581</v>
      </c>
      <c r="P128" s="354">
        <v>3592</v>
      </c>
      <c r="Q128" s="354">
        <v>3777</v>
      </c>
      <c r="R128" s="355">
        <v>0.051503341645002365</v>
      </c>
    </row>
    <row r="129" spans="2:18" ht="13.5" thickBot="1">
      <c r="B129" s="396"/>
      <c r="C129" s="394"/>
      <c r="D129" s="358"/>
      <c r="E129" s="358"/>
      <c r="F129" s="389"/>
      <c r="G129" s="358"/>
      <c r="H129" s="358"/>
      <c r="I129" s="389"/>
      <c r="J129" s="358"/>
      <c r="K129" s="358"/>
      <c r="L129" s="389"/>
      <c r="M129" s="358"/>
      <c r="N129" s="358"/>
      <c r="O129" s="389"/>
      <c r="P129" s="358"/>
      <c r="Q129" s="358"/>
      <c r="R129" s="359"/>
    </row>
    <row r="130" spans="2:18" ht="12.75">
      <c r="B130" s="772" t="s">
        <v>59</v>
      </c>
      <c r="C130" s="805"/>
      <c r="D130" s="362"/>
      <c r="E130" s="362"/>
      <c r="F130" s="390"/>
      <c r="G130" s="362"/>
      <c r="H130" s="362"/>
      <c r="I130" s="390"/>
      <c r="J130" s="362"/>
      <c r="K130" s="362"/>
      <c r="L130" s="390"/>
      <c r="M130" s="362"/>
      <c r="N130" s="362"/>
      <c r="O130" s="390"/>
      <c r="P130" s="362"/>
      <c r="Q130" s="362"/>
      <c r="R130" s="363"/>
    </row>
    <row r="131" spans="2:18" ht="12.75">
      <c r="B131" s="806"/>
      <c r="C131" s="807"/>
      <c r="D131" s="354"/>
      <c r="E131" s="354"/>
      <c r="F131" s="388"/>
      <c r="G131" s="354"/>
      <c r="H131" s="354"/>
      <c r="I131" s="388"/>
      <c r="J131" s="354"/>
      <c r="K131" s="354"/>
      <c r="L131" s="388"/>
      <c r="M131" s="354"/>
      <c r="N131" s="354"/>
      <c r="O131" s="388"/>
      <c r="P131" s="354"/>
      <c r="Q131" s="354"/>
      <c r="R131" s="355"/>
    </row>
    <row r="132" spans="2:18" ht="12.75">
      <c r="B132" s="797" t="s">
        <v>59</v>
      </c>
      <c r="C132" s="804"/>
      <c r="D132" s="354">
        <v>3683</v>
      </c>
      <c r="E132" s="354">
        <v>3724</v>
      </c>
      <c r="F132" s="388">
        <v>0.01113222911953926</v>
      </c>
      <c r="G132" s="354">
        <v>427</v>
      </c>
      <c r="H132" s="354">
        <v>1020</v>
      </c>
      <c r="I132" s="388">
        <v>1.3887587785720825</v>
      </c>
      <c r="J132" s="354">
        <v>100</v>
      </c>
      <c r="K132" s="354">
        <v>51</v>
      </c>
      <c r="L132" s="388">
        <v>-0.49000000953674316</v>
      </c>
      <c r="M132" s="354">
        <v>34</v>
      </c>
      <c r="N132" s="354">
        <v>35</v>
      </c>
      <c r="O132" s="388">
        <v>0.029411764815449715</v>
      </c>
      <c r="P132" s="354">
        <v>4244</v>
      </c>
      <c r="Q132" s="354">
        <v>4830</v>
      </c>
      <c r="R132" s="355">
        <v>0.1380772888660431</v>
      </c>
    </row>
    <row r="133" spans="2:18" ht="13.5" thickBot="1">
      <c r="B133" s="378"/>
      <c r="C133" s="391"/>
      <c r="D133" s="358"/>
      <c r="E133" s="358"/>
      <c r="F133" s="389"/>
      <c r="G133" s="358"/>
      <c r="H133" s="358"/>
      <c r="I133" s="389"/>
      <c r="J133" s="358"/>
      <c r="K133" s="358"/>
      <c r="L133" s="389"/>
      <c r="M133" s="358"/>
      <c r="N133" s="358"/>
      <c r="O133" s="389"/>
      <c r="P133" s="358"/>
      <c r="Q133" s="358"/>
      <c r="R133" s="359"/>
    </row>
    <row r="134" spans="2:18" ht="13.5" thickBot="1">
      <c r="B134" s="795" t="s">
        <v>304</v>
      </c>
      <c r="C134" s="803"/>
      <c r="D134" s="383">
        <v>37759</v>
      </c>
      <c r="E134" s="383">
        <v>35190</v>
      </c>
      <c r="F134" s="397">
        <v>-0.0680367594480786</v>
      </c>
      <c r="G134" s="383">
        <v>11001</v>
      </c>
      <c r="H134" s="383">
        <v>11599</v>
      </c>
      <c r="I134" s="397">
        <v>0.054358694664121444</v>
      </c>
      <c r="J134" s="383">
        <v>1062</v>
      </c>
      <c r="K134" s="383">
        <v>1429</v>
      </c>
      <c r="L134" s="397">
        <v>0.3455743879472693</v>
      </c>
      <c r="M134" s="383">
        <v>2355</v>
      </c>
      <c r="N134" s="383">
        <v>2239</v>
      </c>
      <c r="O134" s="397">
        <v>-0.04925690021231423</v>
      </c>
      <c r="P134" s="383">
        <v>52177</v>
      </c>
      <c r="Q134" s="383">
        <v>50457</v>
      </c>
      <c r="R134" s="385">
        <v>-0.03296471625428829</v>
      </c>
    </row>
    <row r="136" spans="2:18" ht="12.75">
      <c r="B136" s="638" t="s">
        <v>61</v>
      </c>
      <c r="C136" s="638"/>
      <c r="D136" s="638"/>
      <c r="E136" s="638"/>
      <c r="F136" s="638"/>
      <c r="G136" s="638"/>
      <c r="H136" s="638"/>
      <c r="I136" s="638"/>
      <c r="J136" s="638"/>
      <c r="K136" s="638"/>
      <c r="L136" s="638"/>
      <c r="M136" s="638"/>
      <c r="N136" s="638"/>
      <c r="O136" s="638"/>
      <c r="P136" s="638"/>
      <c r="Q136" s="638"/>
      <c r="R136" s="638"/>
    </row>
    <row r="137" spans="2:18" ht="13.5" thickBot="1">
      <c r="B137" s="638"/>
      <c r="C137" s="638"/>
      <c r="D137" s="638"/>
      <c r="E137" s="638"/>
      <c r="F137" s="638"/>
      <c r="G137" s="638"/>
      <c r="H137" s="638"/>
      <c r="I137" s="638"/>
      <c r="J137" s="638"/>
      <c r="K137" s="638"/>
      <c r="L137" s="638"/>
      <c r="M137" s="638"/>
      <c r="N137" s="638"/>
      <c r="O137" s="638"/>
      <c r="P137" s="638"/>
      <c r="Q137" s="638"/>
      <c r="R137" s="638"/>
    </row>
    <row r="138" spans="2:18" ht="12.75">
      <c r="B138" s="779" t="s">
        <v>316</v>
      </c>
      <c r="C138" s="780"/>
      <c r="D138" s="767" t="s">
        <v>295</v>
      </c>
      <c r="E138" s="762"/>
      <c r="F138" s="763"/>
      <c r="G138" s="767" t="s">
        <v>296</v>
      </c>
      <c r="H138" s="762"/>
      <c r="I138" s="763"/>
      <c r="J138" s="767" t="s">
        <v>297</v>
      </c>
      <c r="K138" s="762"/>
      <c r="L138" s="763"/>
      <c r="M138" s="767" t="s">
        <v>298</v>
      </c>
      <c r="N138" s="762"/>
      <c r="O138" s="763"/>
      <c r="P138" s="761" t="s">
        <v>5</v>
      </c>
      <c r="Q138" s="762"/>
      <c r="R138" s="763"/>
    </row>
    <row r="139" spans="2:18" ht="26.25" thickBot="1">
      <c r="B139" s="819"/>
      <c r="C139" s="820"/>
      <c r="D139" s="340" t="s">
        <v>299</v>
      </c>
      <c r="E139" s="341" t="s">
        <v>300</v>
      </c>
      <c r="F139" s="342" t="s">
        <v>6</v>
      </c>
      <c r="G139" s="340" t="s">
        <v>299</v>
      </c>
      <c r="H139" s="341" t="s">
        <v>300</v>
      </c>
      <c r="I139" s="342" t="s">
        <v>6</v>
      </c>
      <c r="J139" s="340" t="s">
        <v>299</v>
      </c>
      <c r="K139" s="341" t="s">
        <v>300</v>
      </c>
      <c r="L139" s="342" t="s">
        <v>6</v>
      </c>
      <c r="M139" s="340" t="s">
        <v>299</v>
      </c>
      <c r="N139" s="341" t="s">
        <v>300</v>
      </c>
      <c r="O139" s="342" t="s">
        <v>6</v>
      </c>
      <c r="P139" s="343" t="s">
        <v>299</v>
      </c>
      <c r="Q139" s="341" t="s">
        <v>300</v>
      </c>
      <c r="R139" s="342" t="s">
        <v>6</v>
      </c>
    </row>
    <row r="140" spans="2:18" ht="12.75">
      <c r="B140" s="777" t="s">
        <v>61</v>
      </c>
      <c r="C140" s="778"/>
      <c r="D140" s="344"/>
      <c r="E140" s="345"/>
      <c r="F140" s="346"/>
      <c r="G140" s="344"/>
      <c r="H140" s="345"/>
      <c r="I140" s="346"/>
      <c r="J140" s="344"/>
      <c r="K140" s="345"/>
      <c r="L140" s="346"/>
      <c r="M140" s="344"/>
      <c r="N140" s="345"/>
      <c r="O140" s="346"/>
      <c r="P140" s="347"/>
      <c r="Q140" s="345"/>
      <c r="R140" s="346"/>
    </row>
    <row r="141" spans="2:18" ht="12.75">
      <c r="B141" s="783"/>
      <c r="C141" s="784"/>
      <c r="D141" s="348"/>
      <c r="E141" s="349"/>
      <c r="F141" s="350"/>
      <c r="G141" s="348"/>
      <c r="H141" s="349"/>
      <c r="I141" s="350"/>
      <c r="J141" s="348"/>
      <c r="K141" s="349"/>
      <c r="L141" s="350"/>
      <c r="M141" s="348"/>
      <c r="N141" s="349"/>
      <c r="O141" s="350"/>
      <c r="P141" s="351"/>
      <c r="Q141" s="349"/>
      <c r="R141" s="350"/>
    </row>
    <row r="142" spans="2:18" ht="12.75">
      <c r="B142" s="797" t="s">
        <v>62</v>
      </c>
      <c r="C142" s="798"/>
      <c r="D142" s="353">
        <v>554</v>
      </c>
      <c r="E142" s="354"/>
      <c r="F142" s="355">
        <v>-1</v>
      </c>
      <c r="G142" s="353">
        <v>108</v>
      </c>
      <c r="H142" s="354"/>
      <c r="I142" s="355">
        <v>-1</v>
      </c>
      <c r="J142" s="353">
        <v>268</v>
      </c>
      <c r="K142" s="354"/>
      <c r="L142" s="355">
        <v>-1</v>
      </c>
      <c r="M142" s="353">
        <v>51</v>
      </c>
      <c r="N142" s="354"/>
      <c r="O142" s="355">
        <v>-1</v>
      </c>
      <c r="P142" s="356">
        <v>981</v>
      </c>
      <c r="Q142" s="354"/>
      <c r="R142" s="355">
        <v>-1</v>
      </c>
    </row>
    <row r="143" spans="2:18" ht="13.5" thickBot="1">
      <c r="B143" s="814"/>
      <c r="C143" s="818"/>
      <c r="D143" s="357"/>
      <c r="E143" s="358"/>
      <c r="F143" s="359"/>
      <c r="G143" s="357"/>
      <c r="H143" s="358"/>
      <c r="I143" s="359"/>
      <c r="J143" s="357"/>
      <c r="K143" s="358"/>
      <c r="L143" s="359"/>
      <c r="M143" s="357"/>
      <c r="N143" s="358"/>
      <c r="O143" s="359"/>
      <c r="P143" s="360"/>
      <c r="Q143" s="358"/>
      <c r="R143" s="359"/>
    </row>
    <row r="144" spans="2:18" ht="13.5" thickBot="1">
      <c r="B144" s="795" t="s">
        <v>63</v>
      </c>
      <c r="C144" s="796"/>
      <c r="D144" s="382">
        <v>554</v>
      </c>
      <c r="E144" s="383"/>
      <c r="F144" s="398">
        <v>-1</v>
      </c>
      <c r="G144" s="382">
        <v>108</v>
      </c>
      <c r="H144" s="383"/>
      <c r="I144" s="398">
        <v>-1</v>
      </c>
      <c r="J144" s="382">
        <v>268</v>
      </c>
      <c r="K144" s="383"/>
      <c r="L144" s="398">
        <v>-1</v>
      </c>
      <c r="M144" s="382">
        <v>51</v>
      </c>
      <c r="N144" s="383"/>
      <c r="O144" s="398">
        <v>-1</v>
      </c>
      <c r="P144" s="386">
        <v>981</v>
      </c>
      <c r="Q144" s="383"/>
      <c r="R144" s="398">
        <v>-1</v>
      </c>
    </row>
    <row r="147" spans="2:18" ht="12.75">
      <c r="B147" s="776" t="s">
        <v>301</v>
      </c>
      <c r="C147" s="776"/>
      <c r="D147" s="776"/>
      <c r="E147" s="776"/>
      <c r="F147" s="776"/>
      <c r="G147" s="776"/>
      <c r="H147" s="776"/>
      <c r="I147" s="776"/>
      <c r="J147" s="776"/>
      <c r="K147" s="776"/>
      <c r="L147" s="776"/>
      <c r="M147" s="776"/>
      <c r="N147" s="776"/>
      <c r="O147" s="776"/>
      <c r="P147" s="776"/>
      <c r="Q147" s="776"/>
      <c r="R147" s="776"/>
    </row>
    <row r="148" spans="2:18" ht="12.75">
      <c r="B148" s="776"/>
      <c r="C148" s="776"/>
      <c r="D148" s="776"/>
      <c r="E148" s="776"/>
      <c r="F148" s="776"/>
      <c r="G148" s="776"/>
      <c r="H148" s="776"/>
      <c r="I148" s="776"/>
      <c r="J148" s="776"/>
      <c r="K148" s="776"/>
      <c r="L148" s="776"/>
      <c r="M148" s="776"/>
      <c r="N148" s="776"/>
      <c r="O148" s="776"/>
      <c r="P148" s="776"/>
      <c r="Q148" s="776"/>
      <c r="R148" s="776"/>
    </row>
    <row r="149" spans="2:18" ht="12.75">
      <c r="B149" s="638" t="s">
        <v>64</v>
      </c>
      <c r="C149" s="638"/>
      <c r="D149" s="638"/>
      <c r="E149" s="638"/>
      <c r="F149" s="638"/>
      <c r="G149" s="638"/>
      <c r="H149" s="638"/>
      <c r="I149" s="638"/>
      <c r="J149" s="638"/>
      <c r="K149" s="638"/>
      <c r="L149" s="638"/>
      <c r="M149" s="638"/>
      <c r="N149" s="638"/>
      <c r="O149" s="638"/>
      <c r="P149" s="638"/>
      <c r="Q149" s="638"/>
      <c r="R149" s="638"/>
    </row>
    <row r="150" spans="2:18" ht="13.5" thickBot="1">
      <c r="B150" s="638"/>
      <c r="C150" s="638"/>
      <c r="D150" s="638"/>
      <c r="E150" s="638"/>
      <c r="F150" s="638"/>
      <c r="G150" s="638"/>
      <c r="H150" s="638"/>
      <c r="I150" s="638"/>
      <c r="J150" s="638"/>
      <c r="K150" s="638"/>
      <c r="L150" s="638"/>
      <c r="M150" s="638"/>
      <c r="N150" s="638"/>
      <c r="O150" s="638"/>
      <c r="P150" s="638"/>
      <c r="Q150" s="638"/>
      <c r="R150" s="638"/>
    </row>
    <row r="151" spans="2:18" ht="12.75">
      <c r="B151" s="779" t="s">
        <v>316</v>
      </c>
      <c r="C151" s="780"/>
      <c r="D151" s="821" t="s">
        <v>295</v>
      </c>
      <c r="E151" s="822"/>
      <c r="F151" s="823"/>
      <c r="G151" s="821" t="s">
        <v>296</v>
      </c>
      <c r="H151" s="822"/>
      <c r="I151" s="823"/>
      <c r="J151" s="821" t="s">
        <v>297</v>
      </c>
      <c r="K151" s="822"/>
      <c r="L151" s="823"/>
      <c r="M151" s="821" t="s">
        <v>298</v>
      </c>
      <c r="N151" s="822"/>
      <c r="O151" s="823"/>
      <c r="P151" s="824" t="s">
        <v>5</v>
      </c>
      <c r="Q151" s="822"/>
      <c r="R151" s="823"/>
    </row>
    <row r="152" spans="2:18" ht="26.25" thickBot="1">
      <c r="B152" s="781"/>
      <c r="C152" s="782"/>
      <c r="D152" s="340" t="s">
        <v>299</v>
      </c>
      <c r="E152" s="341" t="s">
        <v>300</v>
      </c>
      <c r="F152" s="342" t="s">
        <v>6</v>
      </c>
      <c r="G152" s="340" t="s">
        <v>299</v>
      </c>
      <c r="H152" s="341" t="s">
        <v>300</v>
      </c>
      <c r="I152" s="342" t="s">
        <v>6</v>
      </c>
      <c r="J152" s="399" t="s">
        <v>299</v>
      </c>
      <c r="K152" s="400" t="s">
        <v>300</v>
      </c>
      <c r="L152" s="401" t="s">
        <v>6</v>
      </c>
      <c r="M152" s="399" t="s">
        <v>299</v>
      </c>
      <c r="N152" s="400" t="s">
        <v>300</v>
      </c>
      <c r="O152" s="401" t="s">
        <v>6</v>
      </c>
      <c r="P152" s="343" t="s">
        <v>299</v>
      </c>
      <c r="Q152" s="341" t="s">
        <v>300</v>
      </c>
      <c r="R152" s="342" t="s">
        <v>6</v>
      </c>
    </row>
    <row r="153" spans="2:18" ht="12.75">
      <c r="B153" s="793" t="s">
        <v>65</v>
      </c>
      <c r="C153" s="794"/>
      <c r="D153" s="402"/>
      <c r="E153" s="403"/>
      <c r="F153" s="404"/>
      <c r="G153" s="402"/>
      <c r="H153" s="403"/>
      <c r="I153" s="404"/>
      <c r="J153" s="402"/>
      <c r="K153" s="403"/>
      <c r="L153" s="404"/>
      <c r="M153" s="402"/>
      <c r="N153" s="403"/>
      <c r="O153" s="404"/>
      <c r="P153" s="405"/>
      <c r="Q153" s="403"/>
      <c r="R153" s="404"/>
    </row>
    <row r="154" spans="2:18" ht="12.75">
      <c r="B154" s="406"/>
      <c r="C154" s="407"/>
      <c r="D154" s="408"/>
      <c r="E154" s="409"/>
      <c r="F154" s="410"/>
      <c r="G154" s="408"/>
      <c r="H154" s="409"/>
      <c r="I154" s="410"/>
      <c r="J154" s="408"/>
      <c r="K154" s="409"/>
      <c r="L154" s="410"/>
      <c r="M154" s="408"/>
      <c r="N154" s="409"/>
      <c r="O154" s="410"/>
      <c r="P154" s="411"/>
      <c r="Q154" s="409"/>
      <c r="R154" s="410"/>
    </row>
    <row r="155" spans="2:18" ht="12.75">
      <c r="B155" s="825" t="s">
        <v>66</v>
      </c>
      <c r="C155" s="826"/>
      <c r="D155" s="412"/>
      <c r="E155" s="413"/>
      <c r="F155" s="414"/>
      <c r="G155" s="412">
        <v>443</v>
      </c>
      <c r="H155" s="413">
        <v>613</v>
      </c>
      <c r="I155" s="414">
        <v>0.3837471902370453</v>
      </c>
      <c r="J155" s="412"/>
      <c r="K155" s="413"/>
      <c r="L155" s="414"/>
      <c r="M155" s="412"/>
      <c r="N155" s="413"/>
      <c r="O155" s="414"/>
      <c r="P155" s="415">
        <v>443</v>
      </c>
      <c r="Q155" s="413">
        <v>613</v>
      </c>
      <c r="R155" s="414">
        <v>0.3837471902370453</v>
      </c>
    </row>
    <row r="156" spans="2:18" ht="12.75">
      <c r="B156" s="797" t="s">
        <v>67</v>
      </c>
      <c r="C156" s="798"/>
      <c r="D156" s="353"/>
      <c r="E156" s="354"/>
      <c r="F156" s="355"/>
      <c r="G156" s="353">
        <v>1144</v>
      </c>
      <c r="H156" s="354">
        <v>1752</v>
      </c>
      <c r="I156" s="355">
        <v>0.5314685106277466</v>
      </c>
      <c r="J156" s="353">
        <v>116</v>
      </c>
      <c r="K156" s="354">
        <v>66</v>
      </c>
      <c r="L156" s="355">
        <v>-0.43103447556495667</v>
      </c>
      <c r="M156" s="353">
        <v>39</v>
      </c>
      <c r="N156" s="354"/>
      <c r="O156" s="355">
        <v>-1</v>
      </c>
      <c r="P156" s="356">
        <v>1299</v>
      </c>
      <c r="Q156" s="354">
        <v>1818</v>
      </c>
      <c r="R156" s="355">
        <v>0.3995380997657776</v>
      </c>
    </row>
    <row r="157" spans="2:18" ht="12.75">
      <c r="B157" s="797" t="s">
        <v>68</v>
      </c>
      <c r="C157" s="798"/>
      <c r="D157" s="353"/>
      <c r="E157" s="354"/>
      <c r="F157" s="355"/>
      <c r="G157" s="353"/>
      <c r="H157" s="354"/>
      <c r="I157" s="355"/>
      <c r="J157" s="353"/>
      <c r="K157" s="354"/>
      <c r="L157" s="355"/>
      <c r="M157" s="353"/>
      <c r="N157" s="354">
        <v>73</v>
      </c>
      <c r="O157" s="355"/>
      <c r="P157" s="356"/>
      <c r="Q157" s="354">
        <v>73</v>
      </c>
      <c r="R157" s="355"/>
    </row>
    <row r="158" spans="2:18" ht="12.75">
      <c r="B158" s="797" t="s">
        <v>69</v>
      </c>
      <c r="C158" s="798"/>
      <c r="D158" s="353"/>
      <c r="E158" s="354"/>
      <c r="F158" s="355"/>
      <c r="G158" s="353"/>
      <c r="H158" s="354"/>
      <c r="I158" s="355"/>
      <c r="J158" s="353"/>
      <c r="K158" s="354"/>
      <c r="L158" s="355"/>
      <c r="M158" s="353">
        <v>1</v>
      </c>
      <c r="N158" s="354">
        <v>9</v>
      </c>
      <c r="O158" s="355">
        <v>8</v>
      </c>
      <c r="P158" s="356">
        <v>1</v>
      </c>
      <c r="Q158" s="354">
        <v>9</v>
      </c>
      <c r="R158" s="355">
        <v>8</v>
      </c>
    </row>
    <row r="159" spans="2:18" ht="12.75">
      <c r="B159" s="797" t="s">
        <v>70</v>
      </c>
      <c r="C159" s="798"/>
      <c r="D159" s="353"/>
      <c r="E159" s="354"/>
      <c r="F159" s="355"/>
      <c r="G159" s="353">
        <v>52</v>
      </c>
      <c r="H159" s="354">
        <v>48</v>
      </c>
      <c r="I159" s="355">
        <v>-0.07692307978868484</v>
      </c>
      <c r="J159" s="353"/>
      <c r="K159" s="354"/>
      <c r="L159" s="355"/>
      <c r="M159" s="353">
        <v>100</v>
      </c>
      <c r="N159" s="354">
        <v>96</v>
      </c>
      <c r="O159" s="355">
        <v>-0.03999999910593033</v>
      </c>
      <c r="P159" s="356">
        <v>152</v>
      </c>
      <c r="Q159" s="354">
        <v>144</v>
      </c>
      <c r="R159" s="355">
        <v>-0.05263157933950424</v>
      </c>
    </row>
    <row r="160" spans="2:18" ht="12.75">
      <c r="B160" s="797" t="s">
        <v>71</v>
      </c>
      <c r="C160" s="798"/>
      <c r="D160" s="353"/>
      <c r="E160" s="354"/>
      <c r="F160" s="355"/>
      <c r="G160" s="353">
        <v>990</v>
      </c>
      <c r="H160" s="354"/>
      <c r="I160" s="355">
        <v>-1</v>
      </c>
      <c r="J160" s="353"/>
      <c r="K160" s="354"/>
      <c r="L160" s="355"/>
      <c r="M160" s="353"/>
      <c r="N160" s="354"/>
      <c r="O160" s="355"/>
      <c r="P160" s="356">
        <v>990</v>
      </c>
      <c r="Q160" s="354"/>
      <c r="R160" s="355">
        <v>-1</v>
      </c>
    </row>
    <row r="161" spans="2:18" ht="13.5" thickBot="1">
      <c r="B161" s="378"/>
      <c r="C161" s="381"/>
      <c r="D161" s="357"/>
      <c r="E161" s="358"/>
      <c r="F161" s="359"/>
      <c r="G161" s="357"/>
      <c r="H161" s="358"/>
      <c r="I161" s="359"/>
      <c r="J161" s="357"/>
      <c r="K161" s="358"/>
      <c r="L161" s="359"/>
      <c r="M161" s="357"/>
      <c r="N161" s="358"/>
      <c r="O161" s="359"/>
      <c r="P161" s="360"/>
      <c r="Q161" s="358"/>
      <c r="R161" s="359"/>
    </row>
    <row r="162" spans="2:18" ht="12.75">
      <c r="B162" s="793" t="s">
        <v>317</v>
      </c>
      <c r="C162" s="794"/>
      <c r="D162" s="361"/>
      <c r="E162" s="362"/>
      <c r="F162" s="363"/>
      <c r="G162" s="361"/>
      <c r="H162" s="362"/>
      <c r="I162" s="363"/>
      <c r="J162" s="361"/>
      <c r="K162" s="362"/>
      <c r="L162" s="363"/>
      <c r="M162" s="361"/>
      <c r="N162" s="362"/>
      <c r="O162" s="363"/>
      <c r="P162" s="364"/>
      <c r="Q162" s="362"/>
      <c r="R162" s="363"/>
    </row>
    <row r="163" spans="2:18" ht="12.75">
      <c r="B163" s="406"/>
      <c r="C163" s="407"/>
      <c r="D163" s="353"/>
      <c r="E163" s="354"/>
      <c r="F163" s="355"/>
      <c r="G163" s="353"/>
      <c r="H163" s="354"/>
      <c r="I163" s="355"/>
      <c r="J163" s="353"/>
      <c r="K163" s="354"/>
      <c r="L163" s="355"/>
      <c r="M163" s="353"/>
      <c r="N163" s="354"/>
      <c r="O163" s="355"/>
      <c r="P163" s="356"/>
      <c r="Q163" s="354"/>
      <c r="R163" s="355"/>
    </row>
    <row r="164" spans="2:18" ht="12.75">
      <c r="B164" s="797" t="s">
        <v>73</v>
      </c>
      <c r="C164" s="798"/>
      <c r="D164" s="353">
        <v>1718</v>
      </c>
      <c r="E164" s="354">
        <v>1752</v>
      </c>
      <c r="F164" s="355">
        <v>0.01979045383632183</v>
      </c>
      <c r="G164" s="353">
        <v>2859</v>
      </c>
      <c r="H164" s="354">
        <v>2939</v>
      </c>
      <c r="I164" s="355">
        <v>0.02798181213438511</v>
      </c>
      <c r="J164" s="353"/>
      <c r="K164" s="354"/>
      <c r="L164" s="355"/>
      <c r="M164" s="353">
        <v>17</v>
      </c>
      <c r="N164" s="354">
        <v>14</v>
      </c>
      <c r="O164" s="355">
        <v>-0.1764705926179886</v>
      </c>
      <c r="P164" s="356">
        <v>4594</v>
      </c>
      <c r="Q164" s="354">
        <v>4705</v>
      </c>
      <c r="R164" s="355">
        <v>0.02416194975376129</v>
      </c>
    </row>
    <row r="165" spans="2:18" ht="12.75">
      <c r="B165" s="797" t="s">
        <v>74</v>
      </c>
      <c r="C165" s="798"/>
      <c r="D165" s="353"/>
      <c r="E165" s="354"/>
      <c r="F165" s="355"/>
      <c r="G165" s="353">
        <v>161</v>
      </c>
      <c r="H165" s="354"/>
      <c r="I165" s="355">
        <v>-1</v>
      </c>
      <c r="J165" s="353"/>
      <c r="K165" s="354"/>
      <c r="L165" s="355"/>
      <c r="M165" s="353">
        <v>8</v>
      </c>
      <c r="N165" s="354"/>
      <c r="O165" s="355">
        <v>-1</v>
      </c>
      <c r="P165" s="356">
        <v>169</v>
      </c>
      <c r="Q165" s="354"/>
      <c r="R165" s="355">
        <v>-1</v>
      </c>
    </row>
    <row r="166" spans="2:18" ht="13.5" thickBot="1">
      <c r="B166" s="378"/>
      <c r="C166" s="381"/>
      <c r="D166" s="357"/>
      <c r="E166" s="358"/>
      <c r="F166" s="359"/>
      <c r="G166" s="357"/>
      <c r="H166" s="358"/>
      <c r="I166" s="359"/>
      <c r="J166" s="357"/>
      <c r="K166" s="358"/>
      <c r="L166" s="359"/>
      <c r="M166" s="357"/>
      <c r="N166" s="358"/>
      <c r="O166" s="359"/>
      <c r="P166" s="360"/>
      <c r="Q166" s="358"/>
      <c r="R166" s="359"/>
    </row>
    <row r="167" spans="2:18" ht="12.75">
      <c r="B167" s="793" t="s">
        <v>75</v>
      </c>
      <c r="C167" s="794"/>
      <c r="D167" s="361"/>
      <c r="E167" s="362"/>
      <c r="F167" s="363"/>
      <c r="G167" s="361"/>
      <c r="H167" s="362"/>
      <c r="I167" s="363"/>
      <c r="J167" s="361"/>
      <c r="K167" s="362"/>
      <c r="L167" s="363"/>
      <c r="M167" s="361"/>
      <c r="N167" s="362"/>
      <c r="O167" s="363"/>
      <c r="P167" s="364"/>
      <c r="Q167" s="362"/>
      <c r="R167" s="363"/>
    </row>
    <row r="168" spans="2:18" ht="12.75">
      <c r="B168" s="406"/>
      <c r="C168" s="407"/>
      <c r="D168" s="353"/>
      <c r="E168" s="354"/>
      <c r="F168" s="355"/>
      <c r="G168" s="353"/>
      <c r="H168" s="354"/>
      <c r="I168" s="355"/>
      <c r="J168" s="353"/>
      <c r="K168" s="354"/>
      <c r="L168" s="355"/>
      <c r="M168" s="353"/>
      <c r="N168" s="354"/>
      <c r="O168" s="355"/>
      <c r="P168" s="356"/>
      <c r="Q168" s="354"/>
      <c r="R168" s="355"/>
    </row>
    <row r="169" spans="2:18" ht="12.75">
      <c r="B169" s="797" t="s">
        <v>76</v>
      </c>
      <c r="C169" s="798"/>
      <c r="D169" s="353">
        <v>89</v>
      </c>
      <c r="E169" s="354">
        <v>63</v>
      </c>
      <c r="F169" s="355">
        <v>-0.2921348214149475</v>
      </c>
      <c r="G169" s="353"/>
      <c r="H169" s="354"/>
      <c r="I169" s="355"/>
      <c r="J169" s="353"/>
      <c r="K169" s="354"/>
      <c r="L169" s="355"/>
      <c r="M169" s="353"/>
      <c r="N169" s="354">
        <v>3</v>
      </c>
      <c r="O169" s="355"/>
      <c r="P169" s="356">
        <v>89</v>
      </c>
      <c r="Q169" s="354">
        <v>66</v>
      </c>
      <c r="R169" s="355">
        <v>-0.2584269642829895</v>
      </c>
    </row>
    <row r="170" spans="2:18" ht="12.75">
      <c r="B170" s="797" t="s">
        <v>77</v>
      </c>
      <c r="C170" s="798"/>
      <c r="D170" s="353">
        <v>665</v>
      </c>
      <c r="E170" s="354">
        <v>568</v>
      </c>
      <c r="F170" s="355">
        <v>-0.14586466550827026</v>
      </c>
      <c r="G170" s="353">
        <v>644</v>
      </c>
      <c r="H170" s="354">
        <v>412</v>
      </c>
      <c r="I170" s="355">
        <v>-0.3602484464645386</v>
      </c>
      <c r="J170" s="353"/>
      <c r="K170" s="354"/>
      <c r="L170" s="355"/>
      <c r="M170" s="353">
        <v>21</v>
      </c>
      <c r="N170" s="354">
        <v>164</v>
      </c>
      <c r="O170" s="355">
        <v>6.809523582458496</v>
      </c>
      <c r="P170" s="356">
        <v>1330</v>
      </c>
      <c r="Q170" s="354">
        <v>1144</v>
      </c>
      <c r="R170" s="355">
        <v>-0.13984961807727814</v>
      </c>
    </row>
    <row r="171" spans="2:18" ht="12.75">
      <c r="B171" s="797" t="s">
        <v>78</v>
      </c>
      <c r="C171" s="798"/>
      <c r="D171" s="353">
        <v>284</v>
      </c>
      <c r="E171" s="354">
        <v>217</v>
      </c>
      <c r="F171" s="355">
        <v>-0.23591549694538116</v>
      </c>
      <c r="G171" s="353">
        <v>300</v>
      </c>
      <c r="H171" s="354">
        <v>297</v>
      </c>
      <c r="I171" s="355">
        <v>-0.009999999776482582</v>
      </c>
      <c r="J171" s="353"/>
      <c r="K171" s="354"/>
      <c r="L171" s="355"/>
      <c r="M171" s="353">
        <v>3</v>
      </c>
      <c r="N171" s="354">
        <v>3</v>
      </c>
      <c r="O171" s="355"/>
      <c r="P171" s="356">
        <v>587</v>
      </c>
      <c r="Q171" s="354">
        <v>517</v>
      </c>
      <c r="R171" s="355">
        <v>-0.11925042420625687</v>
      </c>
    </row>
    <row r="172" spans="2:18" ht="12.75">
      <c r="B172" s="797" t="s">
        <v>79</v>
      </c>
      <c r="C172" s="798"/>
      <c r="D172" s="353">
        <v>109</v>
      </c>
      <c r="E172" s="354">
        <v>69</v>
      </c>
      <c r="F172" s="355">
        <v>-0.3669724762439728</v>
      </c>
      <c r="G172" s="353">
        <v>116</v>
      </c>
      <c r="H172" s="354">
        <v>120</v>
      </c>
      <c r="I172" s="355">
        <v>0.03448275849223137</v>
      </c>
      <c r="J172" s="353"/>
      <c r="K172" s="354"/>
      <c r="L172" s="355"/>
      <c r="M172" s="353">
        <v>53</v>
      </c>
      <c r="N172" s="354">
        <v>63</v>
      </c>
      <c r="O172" s="355">
        <v>0.18867924809455872</v>
      </c>
      <c r="P172" s="356">
        <v>278</v>
      </c>
      <c r="Q172" s="354">
        <v>252</v>
      </c>
      <c r="R172" s="355">
        <v>-0.09352517873048782</v>
      </c>
    </row>
    <row r="173" spans="2:18" ht="12.75">
      <c r="B173" s="797" t="s">
        <v>80</v>
      </c>
      <c r="C173" s="798"/>
      <c r="D173" s="353">
        <v>355</v>
      </c>
      <c r="E173" s="354">
        <v>345</v>
      </c>
      <c r="F173" s="355">
        <v>-0.028169013559818268</v>
      </c>
      <c r="G173" s="353">
        <v>75</v>
      </c>
      <c r="H173" s="354">
        <v>71</v>
      </c>
      <c r="I173" s="355">
        <v>-0.0533333346247673</v>
      </c>
      <c r="J173" s="353"/>
      <c r="K173" s="354"/>
      <c r="L173" s="355"/>
      <c r="M173" s="353">
        <v>12</v>
      </c>
      <c r="N173" s="354">
        <v>17</v>
      </c>
      <c r="O173" s="355">
        <v>0.4166666567325592</v>
      </c>
      <c r="P173" s="356">
        <v>442</v>
      </c>
      <c r="Q173" s="354">
        <v>433</v>
      </c>
      <c r="R173" s="355">
        <v>-0.020361991599202156</v>
      </c>
    </row>
    <row r="174" spans="2:18" ht="13.5" thickBot="1">
      <c r="B174" s="378"/>
      <c r="C174" s="381"/>
      <c r="D174" s="357"/>
      <c r="E174" s="358"/>
      <c r="F174" s="359"/>
      <c r="G174" s="357"/>
      <c r="H174" s="358"/>
      <c r="I174" s="359"/>
      <c r="J174" s="357"/>
      <c r="K174" s="358"/>
      <c r="L174" s="359"/>
      <c r="M174" s="357"/>
      <c r="N174" s="358"/>
      <c r="O174" s="359"/>
      <c r="P174" s="360"/>
      <c r="Q174" s="358"/>
      <c r="R174" s="359"/>
    </row>
    <row r="175" spans="2:18" ht="12.75">
      <c r="B175" s="793" t="s">
        <v>81</v>
      </c>
      <c r="C175" s="794"/>
      <c r="D175" s="361"/>
      <c r="E175" s="362"/>
      <c r="F175" s="363"/>
      <c r="G175" s="361"/>
      <c r="H175" s="362"/>
      <c r="I175" s="363"/>
      <c r="J175" s="361"/>
      <c r="K175" s="362"/>
      <c r="L175" s="363"/>
      <c r="M175" s="361"/>
      <c r="N175" s="362"/>
      <c r="O175" s="363"/>
      <c r="P175" s="364"/>
      <c r="Q175" s="362"/>
      <c r="R175" s="363"/>
    </row>
    <row r="176" spans="2:18" ht="12.75">
      <c r="B176" s="406"/>
      <c r="C176" s="407"/>
      <c r="D176" s="353"/>
      <c r="E176" s="354"/>
      <c r="F176" s="355"/>
      <c r="G176" s="353"/>
      <c r="H176" s="354"/>
      <c r="I176" s="355"/>
      <c r="J176" s="353"/>
      <c r="K176" s="354"/>
      <c r="L176" s="355"/>
      <c r="M176" s="353"/>
      <c r="N176" s="354"/>
      <c r="O176" s="355"/>
      <c r="P176" s="356"/>
      <c r="Q176" s="354"/>
      <c r="R176" s="355"/>
    </row>
    <row r="177" spans="2:18" ht="12.75">
      <c r="B177" s="797" t="s">
        <v>82</v>
      </c>
      <c r="C177" s="798"/>
      <c r="D177" s="353">
        <v>2256</v>
      </c>
      <c r="E177" s="354">
        <v>2584</v>
      </c>
      <c r="F177" s="355">
        <v>0.14539006352424622</v>
      </c>
      <c r="G177" s="353">
        <v>74</v>
      </c>
      <c r="H177" s="354">
        <v>79</v>
      </c>
      <c r="I177" s="355">
        <v>0.06756756454706192</v>
      </c>
      <c r="J177" s="353"/>
      <c r="K177" s="354"/>
      <c r="L177" s="355"/>
      <c r="M177" s="353">
        <v>149</v>
      </c>
      <c r="N177" s="354">
        <v>197</v>
      </c>
      <c r="O177" s="355">
        <v>0.3221476376056671</v>
      </c>
      <c r="P177" s="356">
        <v>2479</v>
      </c>
      <c r="Q177" s="354">
        <v>2860</v>
      </c>
      <c r="R177" s="355">
        <v>0.15369100868701935</v>
      </c>
    </row>
    <row r="178" spans="2:18" ht="13.5" thickBot="1">
      <c r="B178" s="378"/>
      <c r="C178" s="381"/>
      <c r="D178" s="357"/>
      <c r="E178" s="358"/>
      <c r="F178" s="359"/>
      <c r="G178" s="357"/>
      <c r="H178" s="358"/>
      <c r="I178" s="359"/>
      <c r="J178" s="357"/>
      <c r="K178" s="358"/>
      <c r="L178" s="359"/>
      <c r="M178" s="357"/>
      <c r="N178" s="358"/>
      <c r="O178" s="359"/>
      <c r="P178" s="360"/>
      <c r="Q178" s="358"/>
      <c r="R178" s="359"/>
    </row>
    <row r="179" spans="2:18" ht="12.75">
      <c r="B179" s="793" t="s">
        <v>83</v>
      </c>
      <c r="C179" s="794"/>
      <c r="D179" s="361"/>
      <c r="E179" s="362"/>
      <c r="F179" s="363"/>
      <c r="G179" s="361"/>
      <c r="H179" s="362"/>
      <c r="I179" s="363"/>
      <c r="J179" s="361"/>
      <c r="K179" s="362"/>
      <c r="L179" s="363"/>
      <c r="M179" s="361"/>
      <c r="N179" s="362"/>
      <c r="O179" s="363"/>
      <c r="P179" s="364"/>
      <c r="Q179" s="362"/>
      <c r="R179" s="363"/>
    </row>
    <row r="180" spans="2:18" ht="12.75">
      <c r="B180" s="406"/>
      <c r="C180" s="407"/>
      <c r="D180" s="353"/>
      <c r="E180" s="354"/>
      <c r="F180" s="355"/>
      <c r="G180" s="353"/>
      <c r="H180" s="354"/>
      <c r="I180" s="355"/>
      <c r="J180" s="353"/>
      <c r="K180" s="354"/>
      <c r="L180" s="355"/>
      <c r="M180" s="353"/>
      <c r="N180" s="354"/>
      <c r="O180" s="355"/>
      <c r="P180" s="356"/>
      <c r="Q180" s="354"/>
      <c r="R180" s="355"/>
    </row>
    <row r="181" spans="2:18" ht="12.75">
      <c r="B181" s="797" t="s">
        <v>84</v>
      </c>
      <c r="C181" s="798"/>
      <c r="D181" s="353">
        <v>675</v>
      </c>
      <c r="E181" s="354">
        <v>381</v>
      </c>
      <c r="F181" s="355">
        <v>-0.4355555474758148</v>
      </c>
      <c r="G181" s="353">
        <v>1384</v>
      </c>
      <c r="H181" s="354">
        <v>1361</v>
      </c>
      <c r="I181" s="355">
        <v>-0.016618497669696808</v>
      </c>
      <c r="J181" s="353"/>
      <c r="K181" s="354"/>
      <c r="L181" s="355"/>
      <c r="M181" s="353"/>
      <c r="N181" s="354"/>
      <c r="O181" s="355"/>
      <c r="P181" s="356">
        <v>2059</v>
      </c>
      <c r="Q181" s="354">
        <v>1742</v>
      </c>
      <c r="R181" s="355">
        <v>-0.15395823121070862</v>
      </c>
    </row>
    <row r="182" spans="2:18" ht="12.75">
      <c r="B182" s="797" t="s">
        <v>85</v>
      </c>
      <c r="C182" s="798"/>
      <c r="D182" s="353">
        <v>300</v>
      </c>
      <c r="E182" s="354">
        <v>303</v>
      </c>
      <c r="F182" s="355">
        <v>0.009999999776482582</v>
      </c>
      <c r="G182" s="353">
        <v>509</v>
      </c>
      <c r="H182" s="354">
        <v>672</v>
      </c>
      <c r="I182" s="355">
        <v>0.3202357590198517</v>
      </c>
      <c r="J182" s="353">
        <v>300</v>
      </c>
      <c r="K182" s="354">
        <v>192</v>
      </c>
      <c r="L182" s="355">
        <v>-0.36000001430511475</v>
      </c>
      <c r="M182" s="353"/>
      <c r="N182" s="354"/>
      <c r="O182" s="355"/>
      <c r="P182" s="356">
        <v>1109</v>
      </c>
      <c r="Q182" s="354">
        <v>1167</v>
      </c>
      <c r="R182" s="355">
        <v>0.052299369126558304</v>
      </c>
    </row>
    <row r="183" spans="2:18" ht="12.75">
      <c r="B183" s="797" t="s">
        <v>86</v>
      </c>
      <c r="C183" s="798"/>
      <c r="D183" s="353">
        <v>45</v>
      </c>
      <c r="E183" s="354">
        <v>6</v>
      </c>
      <c r="F183" s="355">
        <v>-0.8666666746139526</v>
      </c>
      <c r="G183" s="353"/>
      <c r="H183" s="354">
        <v>85</v>
      </c>
      <c r="I183" s="355">
        <v>0</v>
      </c>
      <c r="J183" s="353"/>
      <c r="K183" s="354"/>
      <c r="L183" s="355"/>
      <c r="M183" s="353"/>
      <c r="N183" s="354"/>
      <c r="O183" s="355"/>
      <c r="P183" s="356">
        <v>45</v>
      </c>
      <c r="Q183" s="354">
        <v>99</v>
      </c>
      <c r="R183" s="355">
        <v>1.2000000476837158</v>
      </c>
    </row>
    <row r="184" spans="2:18" ht="12.75">
      <c r="B184" s="797" t="s">
        <v>87</v>
      </c>
      <c r="C184" s="798"/>
      <c r="D184" s="353">
        <v>120</v>
      </c>
      <c r="E184" s="354">
        <v>144</v>
      </c>
      <c r="F184" s="355">
        <v>0.20000000298023224</v>
      </c>
      <c r="G184" s="353">
        <v>172</v>
      </c>
      <c r="H184" s="354">
        <v>112</v>
      </c>
      <c r="I184" s="355">
        <v>-0.3488371968269348</v>
      </c>
      <c r="J184" s="353"/>
      <c r="K184" s="354"/>
      <c r="L184" s="355"/>
      <c r="M184" s="353"/>
      <c r="N184" s="354"/>
      <c r="O184" s="355"/>
      <c r="P184" s="356">
        <v>292</v>
      </c>
      <c r="Q184" s="354">
        <v>256</v>
      </c>
      <c r="R184" s="355">
        <v>-0.12328767031431198</v>
      </c>
    </row>
    <row r="185" spans="2:18" ht="12.75">
      <c r="B185" s="797" t="s">
        <v>88</v>
      </c>
      <c r="C185" s="798"/>
      <c r="D185" s="353">
        <v>224</v>
      </c>
      <c r="E185" s="354">
        <v>212</v>
      </c>
      <c r="F185" s="355">
        <v>-0.0535714291036129</v>
      </c>
      <c r="G185" s="353">
        <v>1689</v>
      </c>
      <c r="H185" s="354">
        <v>2475</v>
      </c>
      <c r="I185" s="355">
        <v>0.46536412835121155</v>
      </c>
      <c r="J185" s="353">
        <v>46</v>
      </c>
      <c r="K185" s="354">
        <v>92</v>
      </c>
      <c r="L185" s="355">
        <v>1</v>
      </c>
      <c r="M185" s="353"/>
      <c r="N185" s="354"/>
      <c r="O185" s="355"/>
      <c r="P185" s="356">
        <v>1959</v>
      </c>
      <c r="Q185" s="354">
        <v>2779</v>
      </c>
      <c r="R185" s="355">
        <v>0.41858091950416565</v>
      </c>
    </row>
    <row r="186" spans="2:18" ht="12.75">
      <c r="B186" s="797" t="s">
        <v>89</v>
      </c>
      <c r="C186" s="798"/>
      <c r="D186" s="353">
        <v>558</v>
      </c>
      <c r="E186" s="354">
        <v>585</v>
      </c>
      <c r="F186" s="355">
        <v>0.04838709533214569</v>
      </c>
      <c r="G186" s="353">
        <v>1972</v>
      </c>
      <c r="H186" s="354">
        <v>1837</v>
      </c>
      <c r="I186" s="355">
        <v>-0.06845841556787491</v>
      </c>
      <c r="J186" s="353"/>
      <c r="K186" s="354">
        <v>195</v>
      </c>
      <c r="L186" s="355"/>
      <c r="M186" s="353">
        <v>60</v>
      </c>
      <c r="N186" s="354">
        <v>42</v>
      </c>
      <c r="O186" s="355">
        <v>-0.30000001192092896</v>
      </c>
      <c r="P186" s="356">
        <v>2590</v>
      </c>
      <c r="Q186" s="354">
        <v>2659</v>
      </c>
      <c r="R186" s="355">
        <v>0.02664092741906643</v>
      </c>
    </row>
    <row r="187" spans="2:18" ht="12.75">
      <c r="B187" s="797" t="s">
        <v>90</v>
      </c>
      <c r="C187" s="798"/>
      <c r="D187" s="353"/>
      <c r="E187" s="354">
        <v>28</v>
      </c>
      <c r="F187" s="355"/>
      <c r="G187" s="353">
        <v>33</v>
      </c>
      <c r="H187" s="354"/>
      <c r="I187" s="355">
        <v>-1</v>
      </c>
      <c r="J187" s="353"/>
      <c r="K187" s="354"/>
      <c r="L187" s="355"/>
      <c r="M187" s="353">
        <v>2855</v>
      </c>
      <c r="N187" s="354">
        <v>2434</v>
      </c>
      <c r="O187" s="355">
        <v>-0.14746059477329254</v>
      </c>
      <c r="P187" s="356">
        <v>2888</v>
      </c>
      <c r="Q187" s="354">
        <v>2462</v>
      </c>
      <c r="R187" s="355">
        <v>-0.1475069224834442</v>
      </c>
    </row>
    <row r="188" spans="2:18" ht="13.5" thickBot="1">
      <c r="B188" s="378"/>
      <c r="C188" s="381"/>
      <c r="D188" s="357"/>
      <c r="E188" s="358"/>
      <c r="F188" s="359"/>
      <c r="G188" s="357"/>
      <c r="H188" s="358"/>
      <c r="I188" s="359"/>
      <c r="J188" s="357"/>
      <c r="K188" s="358"/>
      <c r="L188" s="359"/>
      <c r="M188" s="357"/>
      <c r="N188" s="358"/>
      <c r="O188" s="359"/>
      <c r="P188" s="360"/>
      <c r="Q188" s="358"/>
      <c r="R188" s="359"/>
    </row>
    <row r="189" spans="2:18" ht="12.75">
      <c r="B189" s="793" t="s">
        <v>91</v>
      </c>
      <c r="C189" s="794"/>
      <c r="D189" s="361"/>
      <c r="E189" s="362"/>
      <c r="F189" s="363"/>
      <c r="G189" s="361"/>
      <c r="H189" s="362"/>
      <c r="I189" s="363"/>
      <c r="J189" s="361"/>
      <c r="K189" s="362"/>
      <c r="L189" s="363"/>
      <c r="M189" s="361"/>
      <c r="N189" s="362"/>
      <c r="O189" s="363"/>
      <c r="P189" s="364"/>
      <c r="Q189" s="362"/>
      <c r="R189" s="363"/>
    </row>
    <row r="190" spans="2:18" ht="12.75">
      <c r="B190" s="406"/>
      <c r="C190" s="407"/>
      <c r="D190" s="353"/>
      <c r="E190" s="354"/>
      <c r="F190" s="355"/>
      <c r="G190" s="353"/>
      <c r="H190" s="354"/>
      <c r="I190" s="355"/>
      <c r="J190" s="353"/>
      <c r="K190" s="354"/>
      <c r="L190" s="355"/>
      <c r="M190" s="353"/>
      <c r="N190" s="354"/>
      <c r="O190" s="355"/>
      <c r="P190" s="356"/>
      <c r="Q190" s="354"/>
      <c r="R190" s="355"/>
    </row>
    <row r="191" spans="2:18" ht="12.75">
      <c r="B191" s="797" t="s">
        <v>92</v>
      </c>
      <c r="C191" s="798"/>
      <c r="D191" s="353"/>
      <c r="E191" s="354"/>
      <c r="F191" s="355"/>
      <c r="G191" s="353">
        <v>243</v>
      </c>
      <c r="H191" s="354">
        <v>190</v>
      </c>
      <c r="I191" s="355">
        <v>-0.21810699999332428</v>
      </c>
      <c r="J191" s="353"/>
      <c r="K191" s="354"/>
      <c r="L191" s="355"/>
      <c r="M191" s="353">
        <v>179</v>
      </c>
      <c r="N191" s="354">
        <v>149</v>
      </c>
      <c r="O191" s="355">
        <v>-0.16759777069091797</v>
      </c>
      <c r="P191" s="356">
        <v>422</v>
      </c>
      <c r="Q191" s="354">
        <v>339</v>
      </c>
      <c r="R191" s="355">
        <v>-0.19668246805667877</v>
      </c>
    </row>
    <row r="192" spans="2:18" ht="12.75">
      <c r="B192" s="797" t="s">
        <v>93</v>
      </c>
      <c r="C192" s="798"/>
      <c r="D192" s="353"/>
      <c r="E192" s="354">
        <v>92</v>
      </c>
      <c r="F192" s="355"/>
      <c r="G192" s="353"/>
      <c r="H192" s="354"/>
      <c r="I192" s="355"/>
      <c r="J192" s="353"/>
      <c r="K192" s="354"/>
      <c r="L192" s="355"/>
      <c r="M192" s="353"/>
      <c r="N192" s="354">
        <v>2</v>
      </c>
      <c r="O192" s="355"/>
      <c r="P192" s="356"/>
      <c r="Q192" s="354">
        <v>94</v>
      </c>
      <c r="R192" s="355"/>
    </row>
    <row r="193" spans="2:18" ht="13.5" thickBot="1">
      <c r="B193" s="378"/>
      <c r="C193" s="381"/>
      <c r="D193" s="357"/>
      <c r="E193" s="358"/>
      <c r="F193" s="359"/>
      <c r="G193" s="357"/>
      <c r="H193" s="358"/>
      <c r="I193" s="359"/>
      <c r="J193" s="357"/>
      <c r="K193" s="358"/>
      <c r="L193" s="359"/>
      <c r="M193" s="357"/>
      <c r="N193" s="358"/>
      <c r="O193" s="359"/>
      <c r="P193" s="360"/>
      <c r="Q193" s="358"/>
      <c r="R193" s="359"/>
    </row>
    <row r="194" spans="2:18" ht="13.5" thickBot="1">
      <c r="B194" s="827" t="s">
        <v>94</v>
      </c>
      <c r="C194" s="828"/>
      <c r="D194" s="382">
        <v>7398</v>
      </c>
      <c r="E194" s="383">
        <v>7349</v>
      </c>
      <c r="F194" s="384">
        <v>-0.006623411732900784</v>
      </c>
      <c r="G194" s="382">
        <v>12860</v>
      </c>
      <c r="H194" s="383">
        <v>13063</v>
      </c>
      <c r="I194" s="385">
        <v>0.015785381026438568</v>
      </c>
      <c r="J194" s="382">
        <v>462</v>
      </c>
      <c r="K194" s="383">
        <v>545</v>
      </c>
      <c r="L194" s="385">
        <v>0.17965367965367965</v>
      </c>
      <c r="M194" s="382">
        <v>3497</v>
      </c>
      <c r="N194" s="383">
        <v>3266</v>
      </c>
      <c r="O194" s="385">
        <v>-0.06605661995996569</v>
      </c>
      <c r="P194" s="386">
        <v>24217</v>
      </c>
      <c r="Q194" s="383">
        <v>24231</v>
      </c>
      <c r="R194" s="385">
        <v>0.0005781062889705579</v>
      </c>
    </row>
    <row r="197" spans="2:18" ht="12.75">
      <c r="B197" s="638" t="s">
        <v>95</v>
      </c>
      <c r="C197" s="638"/>
      <c r="D197" s="638"/>
      <c r="E197" s="638"/>
      <c r="F197" s="638"/>
      <c r="G197" s="638"/>
      <c r="H197" s="638"/>
      <c r="I197" s="638"/>
      <c r="J197" s="638"/>
      <c r="K197" s="638"/>
      <c r="L197" s="638"/>
      <c r="M197" s="638"/>
      <c r="N197" s="638"/>
      <c r="O197" s="638"/>
      <c r="P197" s="638"/>
      <c r="Q197" s="638"/>
      <c r="R197" s="638"/>
    </row>
    <row r="198" spans="2:18" ht="13.5" thickBot="1">
      <c r="B198" s="638"/>
      <c r="C198" s="638"/>
      <c r="D198" s="638"/>
      <c r="E198" s="638"/>
      <c r="F198" s="638"/>
      <c r="G198" s="638"/>
      <c r="H198" s="638"/>
      <c r="I198" s="638"/>
      <c r="J198" s="638"/>
      <c r="K198" s="638"/>
      <c r="L198" s="638"/>
      <c r="M198" s="638"/>
      <c r="N198" s="638"/>
      <c r="O198" s="638"/>
      <c r="P198" s="638"/>
      <c r="Q198" s="638"/>
      <c r="R198" s="638"/>
    </row>
    <row r="199" spans="2:18" ht="12.75">
      <c r="B199" s="779" t="s">
        <v>316</v>
      </c>
      <c r="C199" s="780"/>
      <c r="D199" s="821" t="s">
        <v>295</v>
      </c>
      <c r="E199" s="822"/>
      <c r="F199" s="823"/>
      <c r="G199" s="821" t="s">
        <v>296</v>
      </c>
      <c r="H199" s="822"/>
      <c r="I199" s="823"/>
      <c r="J199" s="613" t="s">
        <v>297</v>
      </c>
      <c r="K199" s="655"/>
      <c r="L199" s="614"/>
      <c r="M199" s="821" t="s">
        <v>298</v>
      </c>
      <c r="N199" s="822"/>
      <c r="O199" s="823"/>
      <c r="P199" s="824" t="s">
        <v>5</v>
      </c>
      <c r="Q199" s="822"/>
      <c r="R199" s="823"/>
    </row>
    <row r="200" spans="2:18" ht="26.25" thickBot="1">
      <c r="B200" s="781"/>
      <c r="C200" s="782"/>
      <c r="D200" s="416" t="s">
        <v>299</v>
      </c>
      <c r="E200" s="341" t="s">
        <v>300</v>
      </c>
      <c r="F200" s="342" t="s">
        <v>6</v>
      </c>
      <c r="G200" s="416" t="s">
        <v>299</v>
      </c>
      <c r="H200" s="341" t="s">
        <v>300</v>
      </c>
      <c r="I200" s="342" t="s">
        <v>6</v>
      </c>
      <c r="J200" s="416" t="s">
        <v>299</v>
      </c>
      <c r="K200" s="417" t="s">
        <v>300</v>
      </c>
      <c r="L200" s="418" t="s">
        <v>6</v>
      </c>
      <c r="M200" s="416" t="s">
        <v>299</v>
      </c>
      <c r="N200" s="341" t="s">
        <v>300</v>
      </c>
      <c r="O200" s="342" t="s">
        <v>6</v>
      </c>
      <c r="P200" s="343" t="s">
        <v>299</v>
      </c>
      <c r="Q200" s="341" t="s">
        <v>300</v>
      </c>
      <c r="R200" s="342" t="s">
        <v>6</v>
      </c>
    </row>
    <row r="201" spans="2:18" ht="12.75">
      <c r="B201" s="777" t="s">
        <v>96</v>
      </c>
      <c r="C201" s="778"/>
      <c r="D201" s="419"/>
      <c r="E201" s="345"/>
      <c r="F201" s="346"/>
      <c r="G201" s="419"/>
      <c r="H201" s="345"/>
      <c r="I201" s="346"/>
      <c r="J201" s="419"/>
      <c r="K201" s="420"/>
      <c r="L201" s="421"/>
      <c r="M201" s="419"/>
      <c r="N201" s="345"/>
      <c r="O201" s="346"/>
      <c r="P201" s="347"/>
      <c r="Q201" s="345"/>
      <c r="R201" s="346"/>
    </row>
    <row r="202" spans="2:18" ht="12.75">
      <c r="B202" s="783"/>
      <c r="C202" s="784"/>
      <c r="D202" s="422"/>
      <c r="E202" s="349"/>
      <c r="F202" s="350"/>
      <c r="G202" s="422"/>
      <c r="H202" s="349"/>
      <c r="I202" s="350"/>
      <c r="J202" s="422"/>
      <c r="K202" s="423"/>
      <c r="L202" s="424"/>
      <c r="M202" s="422"/>
      <c r="N202" s="349"/>
      <c r="O202" s="350"/>
      <c r="P202" s="351"/>
      <c r="Q202" s="349"/>
      <c r="R202" s="350"/>
    </row>
    <row r="203" spans="2:18" ht="12.75">
      <c r="B203" s="768" t="s">
        <v>97</v>
      </c>
      <c r="C203" s="769"/>
      <c r="D203" s="425">
        <v>171</v>
      </c>
      <c r="E203" s="354">
        <v>214</v>
      </c>
      <c r="F203" s="355">
        <v>0.25146198830409355</v>
      </c>
      <c r="G203" s="425">
        <v>338</v>
      </c>
      <c r="H203" s="354">
        <v>256</v>
      </c>
      <c r="I203" s="355">
        <v>-0.24260355029585798</v>
      </c>
      <c r="J203" s="425"/>
      <c r="K203" s="426"/>
      <c r="L203" s="427"/>
      <c r="M203" s="425">
        <v>238</v>
      </c>
      <c r="N203" s="354">
        <v>214</v>
      </c>
      <c r="O203" s="355">
        <v>-0.10084033613445378</v>
      </c>
      <c r="P203" s="356">
        <v>747</v>
      </c>
      <c r="Q203" s="354">
        <v>684</v>
      </c>
      <c r="R203" s="355">
        <v>-0.08433734939759036</v>
      </c>
    </row>
    <row r="204" spans="2:18" ht="12.75">
      <c r="B204" s="768" t="s">
        <v>98</v>
      </c>
      <c r="C204" s="769"/>
      <c r="D204" s="425">
        <v>411</v>
      </c>
      <c r="E204" s="354">
        <v>405</v>
      </c>
      <c r="F204" s="355">
        <v>-0.014598540145985401</v>
      </c>
      <c r="G204" s="425">
        <v>64</v>
      </c>
      <c r="H204" s="354">
        <v>48</v>
      </c>
      <c r="I204" s="355">
        <v>-0.25</v>
      </c>
      <c r="J204" s="425"/>
      <c r="K204" s="426"/>
      <c r="L204" s="427"/>
      <c r="M204" s="425"/>
      <c r="N204" s="354"/>
      <c r="O204" s="355">
        <v>0.04</v>
      </c>
      <c r="P204" s="356">
        <v>475</v>
      </c>
      <c r="Q204" s="354">
        <v>453</v>
      </c>
      <c r="R204" s="355">
        <v>-0.04631578947368421</v>
      </c>
    </row>
    <row r="205" spans="2:18" ht="13.5" thickBot="1">
      <c r="B205" s="366"/>
      <c r="C205" s="367"/>
      <c r="D205" s="428"/>
      <c r="E205" s="358"/>
      <c r="F205" s="359"/>
      <c r="G205" s="428"/>
      <c r="H205" s="358"/>
      <c r="I205" s="359"/>
      <c r="J205" s="428"/>
      <c r="K205" s="429"/>
      <c r="L205" s="430"/>
      <c r="M205" s="428"/>
      <c r="N205" s="358"/>
      <c r="O205" s="359"/>
      <c r="P205" s="360"/>
      <c r="Q205" s="358"/>
      <c r="R205" s="359"/>
    </row>
    <row r="206" spans="2:18" ht="12.75">
      <c r="B206" s="793" t="s">
        <v>99</v>
      </c>
      <c r="C206" s="794"/>
      <c r="D206" s="431"/>
      <c r="E206" s="362"/>
      <c r="F206" s="363"/>
      <c r="G206" s="431"/>
      <c r="H206" s="362"/>
      <c r="I206" s="363"/>
      <c r="J206" s="431"/>
      <c r="K206" s="432"/>
      <c r="L206" s="433"/>
      <c r="M206" s="431"/>
      <c r="N206" s="362"/>
      <c r="O206" s="363"/>
      <c r="P206" s="364"/>
      <c r="Q206" s="362"/>
      <c r="R206" s="363"/>
    </row>
    <row r="207" spans="2:18" ht="12.75">
      <c r="B207" s="797"/>
      <c r="C207" s="798"/>
      <c r="D207" s="425"/>
      <c r="E207" s="354"/>
      <c r="F207" s="355"/>
      <c r="G207" s="425"/>
      <c r="H207" s="354"/>
      <c r="I207" s="355"/>
      <c r="J207" s="425"/>
      <c r="K207" s="426"/>
      <c r="L207" s="427"/>
      <c r="M207" s="425"/>
      <c r="N207" s="354"/>
      <c r="O207" s="355"/>
      <c r="P207" s="356"/>
      <c r="Q207" s="354"/>
      <c r="R207" s="355"/>
    </row>
    <row r="208" spans="2:18" ht="12.75">
      <c r="B208" s="797" t="s">
        <v>100</v>
      </c>
      <c r="C208" s="798"/>
      <c r="D208" s="425">
        <v>262</v>
      </c>
      <c r="E208" s="354">
        <v>338</v>
      </c>
      <c r="F208" s="355">
        <v>0.2900763358778626</v>
      </c>
      <c r="G208" s="425">
        <v>308</v>
      </c>
      <c r="H208" s="354">
        <v>458</v>
      </c>
      <c r="I208" s="355">
        <v>0.487012987012987</v>
      </c>
      <c r="J208" s="425"/>
      <c r="K208" s="426"/>
      <c r="L208" s="427"/>
      <c r="M208" s="425">
        <v>52</v>
      </c>
      <c r="N208" s="354">
        <v>17</v>
      </c>
      <c r="O208" s="355">
        <v>-0.6730769230769231</v>
      </c>
      <c r="P208" s="356">
        <v>622</v>
      </c>
      <c r="Q208" s="354">
        <v>813</v>
      </c>
      <c r="R208" s="355">
        <v>0.3070739549839228</v>
      </c>
    </row>
    <row r="209" spans="2:18" ht="12.75">
      <c r="B209" s="768" t="s">
        <v>98</v>
      </c>
      <c r="C209" s="769"/>
      <c r="D209" s="425">
        <v>313</v>
      </c>
      <c r="E209" s="354">
        <v>239</v>
      </c>
      <c r="F209" s="355">
        <v>-0.2364217252396166</v>
      </c>
      <c r="G209" s="425">
        <v>81</v>
      </c>
      <c r="H209" s="354">
        <v>93</v>
      </c>
      <c r="I209" s="355">
        <v>0.14814814814814814</v>
      </c>
      <c r="J209" s="425"/>
      <c r="K209" s="426"/>
      <c r="L209" s="427"/>
      <c r="M209" s="425"/>
      <c r="N209" s="354"/>
      <c r="O209" s="355"/>
      <c r="P209" s="356">
        <v>394</v>
      </c>
      <c r="Q209" s="354">
        <v>332</v>
      </c>
      <c r="R209" s="355">
        <v>-0.15736040609137056</v>
      </c>
    </row>
    <row r="210" spans="2:18" ht="12.75">
      <c r="B210" s="768" t="s">
        <v>101</v>
      </c>
      <c r="C210" s="769"/>
      <c r="D210" s="425">
        <v>3</v>
      </c>
      <c r="E210" s="354">
        <v>11</v>
      </c>
      <c r="F210" s="355">
        <v>2.6666666666666665</v>
      </c>
      <c r="G210" s="425">
        <v>108</v>
      </c>
      <c r="H210" s="354">
        <v>131</v>
      </c>
      <c r="I210" s="355">
        <v>0.21296296296296297</v>
      </c>
      <c r="J210" s="425"/>
      <c r="K210" s="426"/>
      <c r="L210" s="427"/>
      <c r="M210" s="425">
        <v>16</v>
      </c>
      <c r="N210" s="354">
        <v>20</v>
      </c>
      <c r="O210" s="355">
        <v>0.25</v>
      </c>
      <c r="P210" s="356">
        <v>127</v>
      </c>
      <c r="Q210" s="354">
        <v>162</v>
      </c>
      <c r="R210" s="355">
        <v>0.2755905511811024</v>
      </c>
    </row>
    <row r="211" spans="2:18" ht="13.5" thickBot="1">
      <c r="B211" s="837"/>
      <c r="C211" s="838"/>
      <c r="D211" s="428"/>
      <c r="E211" s="358"/>
      <c r="F211" s="359"/>
      <c r="G211" s="428"/>
      <c r="H211" s="358"/>
      <c r="I211" s="359"/>
      <c r="J211" s="428"/>
      <c r="K211" s="429"/>
      <c r="L211" s="430"/>
      <c r="M211" s="428"/>
      <c r="N211" s="358"/>
      <c r="O211" s="359"/>
      <c r="P211" s="360"/>
      <c r="Q211" s="358"/>
      <c r="R211" s="359"/>
    </row>
    <row r="212" spans="2:18" ht="12.75">
      <c r="B212" s="833" t="s">
        <v>102</v>
      </c>
      <c r="C212" s="834"/>
      <c r="D212" s="431"/>
      <c r="E212" s="362"/>
      <c r="F212" s="363"/>
      <c r="G212" s="431"/>
      <c r="H212" s="362"/>
      <c r="I212" s="363"/>
      <c r="J212" s="431"/>
      <c r="K212" s="432"/>
      <c r="L212" s="433"/>
      <c r="M212" s="431"/>
      <c r="N212" s="362"/>
      <c r="O212" s="363"/>
      <c r="P212" s="364"/>
      <c r="Q212" s="362"/>
      <c r="R212" s="363"/>
    </row>
    <row r="213" spans="2:18" ht="12.75">
      <c r="B213" s="835"/>
      <c r="C213" s="836"/>
      <c r="D213" s="425"/>
      <c r="E213" s="354"/>
      <c r="F213" s="355"/>
      <c r="G213" s="425"/>
      <c r="H213" s="354"/>
      <c r="I213" s="355"/>
      <c r="J213" s="425"/>
      <c r="K213" s="426"/>
      <c r="L213" s="427"/>
      <c r="M213" s="425"/>
      <c r="N213" s="354"/>
      <c r="O213" s="355"/>
      <c r="P213" s="356"/>
      <c r="Q213" s="354"/>
      <c r="R213" s="355"/>
    </row>
    <row r="214" spans="2:18" ht="12.75">
      <c r="B214" s="768" t="s">
        <v>98</v>
      </c>
      <c r="C214" s="769"/>
      <c r="D214" s="425"/>
      <c r="E214" s="354"/>
      <c r="F214" s="355"/>
      <c r="G214" s="425">
        <v>70</v>
      </c>
      <c r="H214" s="354">
        <v>72</v>
      </c>
      <c r="I214" s="355">
        <v>0.02857142857142857</v>
      </c>
      <c r="J214" s="425"/>
      <c r="K214" s="426"/>
      <c r="L214" s="427"/>
      <c r="M214" s="425"/>
      <c r="N214" s="354"/>
      <c r="O214" s="355"/>
      <c r="P214" s="356">
        <v>70</v>
      </c>
      <c r="Q214" s="354">
        <v>72</v>
      </c>
      <c r="R214" s="355">
        <v>0.02857142857142857</v>
      </c>
    </row>
    <row r="215" spans="2:18" ht="13.5" thickBot="1">
      <c r="B215" s="785"/>
      <c r="C215" s="786"/>
      <c r="D215" s="428"/>
      <c r="E215" s="358"/>
      <c r="F215" s="359"/>
      <c r="G215" s="428"/>
      <c r="H215" s="358"/>
      <c r="I215" s="359"/>
      <c r="J215" s="428"/>
      <c r="K215" s="429"/>
      <c r="L215" s="430"/>
      <c r="M215" s="428"/>
      <c r="N215" s="358"/>
      <c r="O215" s="359"/>
      <c r="P215" s="360"/>
      <c r="Q215" s="358"/>
      <c r="R215" s="359"/>
    </row>
    <row r="216" spans="2:18" ht="12.75">
      <c r="B216" s="793" t="s">
        <v>103</v>
      </c>
      <c r="C216" s="794"/>
      <c r="D216" s="431"/>
      <c r="E216" s="362"/>
      <c r="F216" s="363"/>
      <c r="G216" s="431"/>
      <c r="H216" s="362"/>
      <c r="I216" s="363"/>
      <c r="J216" s="431"/>
      <c r="K216" s="432"/>
      <c r="L216" s="433"/>
      <c r="M216" s="431"/>
      <c r="N216" s="362"/>
      <c r="O216" s="363"/>
      <c r="P216" s="364"/>
      <c r="Q216" s="362"/>
      <c r="R216" s="363"/>
    </row>
    <row r="217" spans="2:18" ht="12.75">
      <c r="B217" s="368"/>
      <c r="C217" s="369"/>
      <c r="D217" s="425"/>
      <c r="E217" s="354"/>
      <c r="F217" s="355"/>
      <c r="G217" s="425"/>
      <c r="H217" s="354"/>
      <c r="I217" s="355"/>
      <c r="J217" s="425"/>
      <c r="K217" s="426"/>
      <c r="L217" s="427"/>
      <c r="M217" s="425"/>
      <c r="N217" s="354"/>
      <c r="O217" s="355"/>
      <c r="P217" s="356"/>
      <c r="Q217" s="354"/>
      <c r="R217" s="355"/>
    </row>
    <row r="218" spans="2:18" ht="12.75">
      <c r="B218" s="768" t="s">
        <v>103</v>
      </c>
      <c r="C218" s="769"/>
      <c r="D218" s="425">
        <v>761</v>
      </c>
      <c r="E218" s="354">
        <v>686</v>
      </c>
      <c r="F218" s="355">
        <v>-0.09855453350854139</v>
      </c>
      <c r="G218" s="425">
        <v>1258</v>
      </c>
      <c r="H218" s="354">
        <v>1516</v>
      </c>
      <c r="I218" s="355">
        <v>0.20508744038155802</v>
      </c>
      <c r="J218" s="425"/>
      <c r="K218" s="426"/>
      <c r="L218" s="427"/>
      <c r="M218" s="425">
        <v>161</v>
      </c>
      <c r="N218" s="354">
        <v>207</v>
      </c>
      <c r="O218" s="355">
        <v>0.2857142857142857</v>
      </c>
      <c r="P218" s="356">
        <v>2180</v>
      </c>
      <c r="Q218" s="354">
        <v>2409</v>
      </c>
      <c r="R218" s="355">
        <v>0.10504587155963303</v>
      </c>
    </row>
    <row r="219" spans="2:18" ht="12.75">
      <c r="B219" s="768" t="s">
        <v>98</v>
      </c>
      <c r="C219" s="769"/>
      <c r="D219" s="425"/>
      <c r="E219" s="354"/>
      <c r="F219" s="355"/>
      <c r="G219" s="425">
        <v>117</v>
      </c>
      <c r="H219" s="354">
        <v>99</v>
      </c>
      <c r="I219" s="355">
        <v>-0.15384615384615385</v>
      </c>
      <c r="J219" s="425"/>
      <c r="K219" s="426"/>
      <c r="L219" s="427"/>
      <c r="M219" s="425"/>
      <c r="N219" s="354"/>
      <c r="O219" s="355"/>
      <c r="P219" s="356">
        <v>117</v>
      </c>
      <c r="Q219" s="354">
        <v>99</v>
      </c>
      <c r="R219" s="355">
        <v>-0.15384615384615385</v>
      </c>
    </row>
    <row r="220" spans="2:18" ht="13.5" thickBot="1">
      <c r="B220" s="372"/>
      <c r="C220" s="434"/>
      <c r="D220" s="428"/>
      <c r="E220" s="358"/>
      <c r="F220" s="359"/>
      <c r="G220" s="428"/>
      <c r="H220" s="358"/>
      <c r="I220" s="359"/>
      <c r="J220" s="428"/>
      <c r="K220" s="429"/>
      <c r="L220" s="430"/>
      <c r="M220" s="428"/>
      <c r="N220" s="358"/>
      <c r="O220" s="359"/>
      <c r="P220" s="360"/>
      <c r="Q220" s="358"/>
      <c r="R220" s="359"/>
    </row>
    <row r="221" spans="2:18" ht="12.75">
      <c r="B221" s="793" t="s">
        <v>104</v>
      </c>
      <c r="C221" s="794"/>
      <c r="D221" s="431"/>
      <c r="E221" s="362"/>
      <c r="F221" s="363"/>
      <c r="G221" s="431"/>
      <c r="H221" s="362"/>
      <c r="I221" s="363"/>
      <c r="J221" s="431"/>
      <c r="K221" s="432"/>
      <c r="L221" s="433"/>
      <c r="M221" s="431"/>
      <c r="N221" s="362"/>
      <c r="O221" s="363"/>
      <c r="P221" s="364"/>
      <c r="Q221" s="362"/>
      <c r="R221" s="363"/>
    </row>
    <row r="222" spans="2:18" ht="12.75">
      <c r="B222" s="406"/>
      <c r="C222" s="407"/>
      <c r="D222" s="425"/>
      <c r="E222" s="354"/>
      <c r="F222" s="355"/>
      <c r="G222" s="425"/>
      <c r="H222" s="354"/>
      <c r="I222" s="355"/>
      <c r="J222" s="425"/>
      <c r="K222" s="426"/>
      <c r="L222" s="427"/>
      <c r="M222" s="425"/>
      <c r="N222" s="354"/>
      <c r="O222" s="355"/>
      <c r="P222" s="356"/>
      <c r="Q222" s="354"/>
      <c r="R222" s="355"/>
    </row>
    <row r="223" spans="2:18" ht="12.75">
      <c r="B223" s="768" t="s">
        <v>105</v>
      </c>
      <c r="C223" s="769"/>
      <c r="D223" s="425"/>
      <c r="E223" s="354"/>
      <c r="F223" s="355"/>
      <c r="G223" s="425">
        <v>93</v>
      </c>
      <c r="H223" s="354">
        <v>84</v>
      </c>
      <c r="I223" s="355">
        <v>-0.0967741935483871</v>
      </c>
      <c r="J223" s="425">
        <v>39</v>
      </c>
      <c r="K223" s="426">
        <v>9</v>
      </c>
      <c r="L223" s="427">
        <v>-0.7692307829856873</v>
      </c>
      <c r="M223" s="425">
        <v>20</v>
      </c>
      <c r="N223" s="354">
        <v>7</v>
      </c>
      <c r="O223" s="355">
        <v>-0.65</v>
      </c>
      <c r="P223" s="356">
        <v>152</v>
      </c>
      <c r="Q223" s="354">
        <v>100</v>
      </c>
      <c r="R223" s="355">
        <v>-0.34210526315789475</v>
      </c>
    </row>
    <row r="224" spans="2:18" ht="12.75">
      <c r="B224" s="768" t="s">
        <v>98</v>
      </c>
      <c r="C224" s="769"/>
      <c r="D224" s="425">
        <v>72</v>
      </c>
      <c r="E224" s="354"/>
      <c r="F224" s="355">
        <v>-1</v>
      </c>
      <c r="G224" s="425"/>
      <c r="H224" s="354">
        <v>111</v>
      </c>
      <c r="I224" s="355"/>
      <c r="J224" s="425"/>
      <c r="K224" s="426"/>
      <c r="L224" s="427"/>
      <c r="M224" s="425"/>
      <c r="N224" s="354"/>
      <c r="O224" s="355"/>
      <c r="P224" s="356">
        <v>72</v>
      </c>
      <c r="Q224" s="354">
        <v>111</v>
      </c>
      <c r="R224" s="355">
        <v>0.5416666666666666</v>
      </c>
    </row>
    <row r="225" spans="2:18" ht="12.75">
      <c r="B225" s="768" t="s">
        <v>106</v>
      </c>
      <c r="C225" s="769"/>
      <c r="D225" s="425"/>
      <c r="E225" s="354"/>
      <c r="F225" s="355"/>
      <c r="G225" s="425">
        <v>105</v>
      </c>
      <c r="H225" s="354">
        <v>96</v>
      </c>
      <c r="I225" s="355">
        <v>-0.08571428571428572</v>
      </c>
      <c r="J225" s="425"/>
      <c r="K225" s="426">
        <v>8</v>
      </c>
      <c r="L225" s="427"/>
      <c r="M225" s="425"/>
      <c r="N225" s="354">
        <v>12</v>
      </c>
      <c r="O225" s="355"/>
      <c r="P225" s="356">
        <v>105</v>
      </c>
      <c r="Q225" s="354">
        <v>116</v>
      </c>
      <c r="R225" s="355">
        <v>0.10476190476190476</v>
      </c>
    </row>
    <row r="226" spans="2:18" ht="12.75">
      <c r="B226" s="768" t="s">
        <v>107</v>
      </c>
      <c r="C226" s="769"/>
      <c r="D226" s="425"/>
      <c r="E226" s="354"/>
      <c r="F226" s="355"/>
      <c r="G226" s="425">
        <v>88</v>
      </c>
      <c r="H226" s="354">
        <v>52</v>
      </c>
      <c r="I226" s="355">
        <v>-0.4090909090909091</v>
      </c>
      <c r="J226" s="425"/>
      <c r="K226" s="426"/>
      <c r="L226" s="427"/>
      <c r="M226" s="425"/>
      <c r="N226" s="354"/>
      <c r="O226" s="355"/>
      <c r="P226" s="356">
        <v>88</v>
      </c>
      <c r="Q226" s="354">
        <v>52</v>
      </c>
      <c r="R226" s="355">
        <v>-0.4090909090909091</v>
      </c>
    </row>
    <row r="227" spans="2:18" ht="12.75">
      <c r="B227" s="768" t="s">
        <v>108</v>
      </c>
      <c r="C227" s="769"/>
      <c r="D227" s="425"/>
      <c r="E227" s="354"/>
      <c r="F227" s="355"/>
      <c r="G227" s="425">
        <v>233</v>
      </c>
      <c r="H227" s="354">
        <v>177</v>
      </c>
      <c r="I227" s="355">
        <v>-0.24034334763948498</v>
      </c>
      <c r="J227" s="425"/>
      <c r="K227" s="426"/>
      <c r="L227" s="427"/>
      <c r="M227" s="425">
        <v>3</v>
      </c>
      <c r="N227" s="354">
        <v>15</v>
      </c>
      <c r="O227" s="355">
        <v>4</v>
      </c>
      <c r="P227" s="356">
        <v>236</v>
      </c>
      <c r="Q227" s="354">
        <v>192</v>
      </c>
      <c r="R227" s="355">
        <v>-0.1864406779661017</v>
      </c>
    </row>
    <row r="228" spans="2:18" ht="13.5" thickBot="1">
      <c r="B228" s="372"/>
      <c r="C228" s="434"/>
      <c r="D228" s="428"/>
      <c r="E228" s="358"/>
      <c r="F228" s="359"/>
      <c r="G228" s="428"/>
      <c r="H228" s="358"/>
      <c r="I228" s="359"/>
      <c r="J228" s="428"/>
      <c r="K228" s="429"/>
      <c r="L228" s="430"/>
      <c r="M228" s="428"/>
      <c r="N228" s="358"/>
      <c r="O228" s="359"/>
      <c r="P228" s="360"/>
      <c r="Q228" s="358"/>
      <c r="R228" s="359"/>
    </row>
    <row r="229" spans="2:18" ht="12.75">
      <c r="B229" s="793" t="s">
        <v>109</v>
      </c>
      <c r="C229" s="794"/>
      <c r="D229" s="431"/>
      <c r="E229" s="362"/>
      <c r="F229" s="363"/>
      <c r="G229" s="431"/>
      <c r="H229" s="362"/>
      <c r="I229" s="363"/>
      <c r="J229" s="431"/>
      <c r="K229" s="432"/>
      <c r="L229" s="433"/>
      <c r="M229" s="431"/>
      <c r="N229" s="362"/>
      <c r="O229" s="363"/>
      <c r="P229" s="364"/>
      <c r="Q229" s="362"/>
      <c r="R229" s="363"/>
    </row>
    <row r="230" spans="2:18" ht="12.75">
      <c r="B230" s="768" t="s">
        <v>98</v>
      </c>
      <c r="C230" s="769"/>
      <c r="D230" s="425">
        <v>237</v>
      </c>
      <c r="E230" s="354">
        <v>219</v>
      </c>
      <c r="F230" s="355">
        <v>-0.0759493670886076</v>
      </c>
      <c r="G230" s="425">
        <v>48</v>
      </c>
      <c r="H230" s="354">
        <v>75</v>
      </c>
      <c r="I230" s="355">
        <v>0.5625</v>
      </c>
      <c r="J230" s="425"/>
      <c r="K230" s="426"/>
      <c r="L230" s="427"/>
      <c r="M230" s="425"/>
      <c r="N230" s="354"/>
      <c r="O230" s="355"/>
      <c r="P230" s="356">
        <v>285</v>
      </c>
      <c r="Q230" s="354">
        <v>294</v>
      </c>
      <c r="R230" s="355">
        <v>0.031578947368421054</v>
      </c>
    </row>
    <row r="231" spans="2:18" ht="12.75">
      <c r="B231" s="768" t="s">
        <v>109</v>
      </c>
      <c r="C231" s="769"/>
      <c r="D231" s="425">
        <v>65</v>
      </c>
      <c r="E231" s="354">
        <v>66</v>
      </c>
      <c r="F231" s="355">
        <v>0.015384615384615385</v>
      </c>
      <c r="G231" s="425">
        <v>434</v>
      </c>
      <c r="H231" s="354">
        <v>284</v>
      </c>
      <c r="I231" s="355">
        <v>-0.3456221198156682</v>
      </c>
      <c r="J231" s="425"/>
      <c r="K231" s="426"/>
      <c r="L231" s="427"/>
      <c r="M231" s="425">
        <v>93</v>
      </c>
      <c r="N231" s="354">
        <v>109</v>
      </c>
      <c r="O231" s="355">
        <v>0.17204301075268819</v>
      </c>
      <c r="P231" s="356">
        <v>592</v>
      </c>
      <c r="Q231" s="354">
        <v>459</v>
      </c>
      <c r="R231" s="355">
        <v>-0.22466216216216217</v>
      </c>
    </row>
    <row r="232" spans="2:18" ht="13.5" thickBot="1">
      <c r="B232" s="770"/>
      <c r="C232" s="771"/>
      <c r="D232" s="428"/>
      <c r="E232" s="358"/>
      <c r="F232" s="359"/>
      <c r="G232" s="428"/>
      <c r="H232" s="358"/>
      <c r="I232" s="359"/>
      <c r="J232" s="428"/>
      <c r="K232" s="429"/>
      <c r="L232" s="430"/>
      <c r="M232" s="428"/>
      <c r="N232" s="358"/>
      <c r="O232" s="359"/>
      <c r="P232" s="360"/>
      <c r="Q232" s="358"/>
      <c r="R232" s="359"/>
    </row>
    <row r="233" spans="2:18" ht="12.75">
      <c r="B233" s="772" t="s">
        <v>110</v>
      </c>
      <c r="C233" s="773"/>
      <c r="D233" s="431"/>
      <c r="E233" s="362"/>
      <c r="F233" s="363"/>
      <c r="G233" s="431"/>
      <c r="H233" s="362"/>
      <c r="I233" s="363"/>
      <c r="J233" s="431"/>
      <c r="K233" s="432"/>
      <c r="L233" s="433"/>
      <c r="M233" s="431"/>
      <c r="N233" s="362"/>
      <c r="O233" s="363"/>
      <c r="P233" s="364"/>
      <c r="Q233" s="362"/>
      <c r="R233" s="363"/>
    </row>
    <row r="234" spans="2:18" ht="12.75">
      <c r="B234" s="829"/>
      <c r="C234" s="830"/>
      <c r="D234" s="425"/>
      <c r="E234" s="354"/>
      <c r="F234" s="355"/>
      <c r="G234" s="425"/>
      <c r="H234" s="354"/>
      <c r="I234" s="355"/>
      <c r="J234" s="425"/>
      <c r="K234" s="426"/>
      <c r="L234" s="427"/>
      <c r="M234" s="425"/>
      <c r="N234" s="354"/>
      <c r="O234" s="355"/>
      <c r="P234" s="356"/>
      <c r="Q234" s="354"/>
      <c r="R234" s="355"/>
    </row>
    <row r="235" spans="2:18" ht="12.75">
      <c r="B235" s="768" t="s">
        <v>111</v>
      </c>
      <c r="C235" s="769"/>
      <c r="D235" s="425"/>
      <c r="E235" s="354"/>
      <c r="F235" s="355"/>
      <c r="G235" s="425">
        <v>4</v>
      </c>
      <c r="H235" s="354">
        <v>24</v>
      </c>
      <c r="I235" s="355">
        <v>5</v>
      </c>
      <c r="J235" s="425"/>
      <c r="K235" s="426"/>
      <c r="L235" s="427"/>
      <c r="M235" s="425">
        <v>6</v>
      </c>
      <c r="N235" s="354">
        <v>5</v>
      </c>
      <c r="O235" s="355">
        <v>-0.16666666666666666</v>
      </c>
      <c r="P235" s="356">
        <v>10</v>
      </c>
      <c r="Q235" s="354">
        <v>29</v>
      </c>
      <c r="R235" s="355">
        <v>1.9</v>
      </c>
    </row>
    <row r="236" spans="2:18" ht="12.75">
      <c r="B236" s="768" t="s">
        <v>98</v>
      </c>
      <c r="C236" s="769"/>
      <c r="D236" s="425">
        <v>186</v>
      </c>
      <c r="E236" s="354">
        <v>192</v>
      </c>
      <c r="F236" s="355">
        <v>0.03225806451612903</v>
      </c>
      <c r="G236" s="425">
        <v>90</v>
      </c>
      <c r="H236" s="354">
        <v>146</v>
      </c>
      <c r="I236" s="355">
        <v>0.6222222222222222</v>
      </c>
      <c r="J236" s="425"/>
      <c r="K236" s="426"/>
      <c r="L236" s="427"/>
      <c r="M236" s="425"/>
      <c r="N236" s="354"/>
      <c r="O236" s="355"/>
      <c r="P236" s="356">
        <v>276</v>
      </c>
      <c r="Q236" s="354">
        <v>338</v>
      </c>
      <c r="R236" s="355">
        <v>0.2246376811594203</v>
      </c>
    </row>
    <row r="237" spans="2:18" ht="12.75">
      <c r="B237" s="768" t="s">
        <v>110</v>
      </c>
      <c r="C237" s="769"/>
      <c r="D237" s="425">
        <v>663</v>
      </c>
      <c r="E237" s="354">
        <v>654</v>
      </c>
      <c r="F237" s="355">
        <v>-0.013574660633484163</v>
      </c>
      <c r="G237" s="425">
        <v>361</v>
      </c>
      <c r="H237" s="354">
        <v>282</v>
      </c>
      <c r="I237" s="355">
        <v>-0.2188365650969529</v>
      </c>
      <c r="J237" s="425">
        <v>32</v>
      </c>
      <c r="K237" s="426"/>
      <c r="L237" s="427">
        <v>-1</v>
      </c>
      <c r="M237" s="425">
        <v>163</v>
      </c>
      <c r="N237" s="354">
        <v>131</v>
      </c>
      <c r="O237" s="355">
        <v>-0.19631901840490798</v>
      </c>
      <c r="P237" s="356">
        <v>1219</v>
      </c>
      <c r="Q237" s="354">
        <v>1067</v>
      </c>
      <c r="R237" s="355">
        <v>-0.12469237079573421</v>
      </c>
    </row>
    <row r="238" spans="2:18" ht="13.5" thickBot="1">
      <c r="B238" s="785"/>
      <c r="C238" s="786"/>
      <c r="D238" s="428"/>
      <c r="E238" s="358"/>
      <c r="F238" s="359"/>
      <c r="G238" s="428"/>
      <c r="H238" s="358"/>
      <c r="I238" s="359"/>
      <c r="J238" s="428"/>
      <c r="K238" s="429"/>
      <c r="L238" s="430"/>
      <c r="M238" s="428"/>
      <c r="N238" s="358"/>
      <c r="O238" s="359"/>
      <c r="P238" s="360"/>
      <c r="Q238" s="358"/>
      <c r="R238" s="359"/>
    </row>
    <row r="239" spans="2:18" ht="13.5" thickBot="1">
      <c r="B239" s="831" t="s">
        <v>112</v>
      </c>
      <c r="C239" s="832"/>
      <c r="D239" s="435">
        <v>3144</v>
      </c>
      <c r="E239" s="436">
        <v>3024</v>
      </c>
      <c r="F239" s="437">
        <v>-0.03816793893129771</v>
      </c>
      <c r="G239" s="435">
        <v>3800</v>
      </c>
      <c r="H239" s="436">
        <v>4004</v>
      </c>
      <c r="I239" s="437">
        <v>0.05368421052631579</v>
      </c>
      <c r="J239" s="435">
        <v>71</v>
      </c>
      <c r="K239" s="436">
        <v>17</v>
      </c>
      <c r="L239" s="438">
        <v>-0.5641025641025641</v>
      </c>
      <c r="M239" s="435">
        <v>752</v>
      </c>
      <c r="N239" s="436">
        <v>737</v>
      </c>
      <c r="O239" s="437">
        <v>-0.0199468085106383</v>
      </c>
      <c r="P239" s="439">
        <v>7767</v>
      </c>
      <c r="Q239" s="436">
        <v>7782</v>
      </c>
      <c r="R239" s="437">
        <v>0.0019312475859405175</v>
      </c>
    </row>
    <row r="242" spans="2:18" ht="12.75">
      <c r="B242" s="638" t="s">
        <v>113</v>
      </c>
      <c r="C242" s="638"/>
      <c r="D242" s="638"/>
      <c r="E242" s="638"/>
      <c r="F242" s="638"/>
      <c r="G242" s="638"/>
      <c r="H242" s="638"/>
      <c r="I242" s="638"/>
      <c r="J242" s="638"/>
      <c r="K242" s="638"/>
      <c r="L242" s="638"/>
      <c r="M242" s="638"/>
      <c r="N242" s="638"/>
      <c r="O242" s="638"/>
      <c r="P242" s="638"/>
      <c r="Q242" s="638"/>
      <c r="R242" s="638"/>
    </row>
    <row r="243" spans="2:18" ht="13.5" thickBot="1">
      <c r="B243" s="638"/>
      <c r="C243" s="638"/>
      <c r="D243" s="638"/>
      <c r="E243" s="638"/>
      <c r="F243" s="638"/>
      <c r="G243" s="638"/>
      <c r="H243" s="638"/>
      <c r="I243" s="638"/>
      <c r="J243" s="638"/>
      <c r="K243" s="638"/>
      <c r="L243" s="638"/>
      <c r="M243" s="638"/>
      <c r="N243" s="638"/>
      <c r="O243" s="638"/>
      <c r="P243" s="638"/>
      <c r="Q243" s="638"/>
      <c r="R243" s="638"/>
    </row>
    <row r="244" spans="2:18" ht="12.75">
      <c r="B244" s="779" t="s">
        <v>316</v>
      </c>
      <c r="C244" s="851"/>
      <c r="D244" s="767" t="s">
        <v>295</v>
      </c>
      <c r="E244" s="762"/>
      <c r="F244" s="763"/>
      <c r="G244" s="767" t="s">
        <v>296</v>
      </c>
      <c r="H244" s="762"/>
      <c r="I244" s="763"/>
      <c r="J244" s="767" t="s">
        <v>297</v>
      </c>
      <c r="K244" s="762"/>
      <c r="L244" s="763"/>
      <c r="M244" s="767" t="s">
        <v>298</v>
      </c>
      <c r="N244" s="762"/>
      <c r="O244" s="763"/>
      <c r="P244" s="761" t="s">
        <v>5</v>
      </c>
      <c r="Q244" s="762"/>
      <c r="R244" s="763"/>
    </row>
    <row r="245" spans="2:18" ht="26.25" thickBot="1">
      <c r="B245" s="781"/>
      <c r="C245" s="853"/>
      <c r="D245" s="340" t="s">
        <v>299</v>
      </c>
      <c r="E245" s="341" t="s">
        <v>300</v>
      </c>
      <c r="F245" s="342" t="s">
        <v>6</v>
      </c>
      <c r="G245" s="340" t="s">
        <v>299</v>
      </c>
      <c r="H245" s="341" t="s">
        <v>300</v>
      </c>
      <c r="I245" s="342" t="s">
        <v>6</v>
      </c>
      <c r="J245" s="340" t="s">
        <v>299</v>
      </c>
      <c r="K245" s="341" t="s">
        <v>300</v>
      </c>
      <c r="L245" s="342" t="s">
        <v>6</v>
      </c>
      <c r="M245" s="340" t="s">
        <v>299</v>
      </c>
      <c r="N245" s="341" t="s">
        <v>300</v>
      </c>
      <c r="O245" s="342" t="s">
        <v>6</v>
      </c>
      <c r="P245" s="343" t="s">
        <v>299</v>
      </c>
      <c r="Q245" s="341" t="s">
        <v>300</v>
      </c>
      <c r="R245" s="342" t="s">
        <v>6</v>
      </c>
    </row>
    <row r="246" spans="2:18" ht="12.75">
      <c r="B246" s="777" t="s">
        <v>114</v>
      </c>
      <c r="C246" s="850"/>
      <c r="D246" s="344"/>
      <c r="E246" s="345"/>
      <c r="F246" s="346"/>
      <c r="G246" s="344"/>
      <c r="H246" s="345"/>
      <c r="I246" s="346"/>
      <c r="J246" s="344"/>
      <c r="K246" s="345"/>
      <c r="L246" s="346"/>
      <c r="M246" s="344"/>
      <c r="N246" s="345"/>
      <c r="O246" s="346"/>
      <c r="P246" s="347"/>
      <c r="Q246" s="345"/>
      <c r="R246" s="346"/>
    </row>
    <row r="247" spans="2:18" ht="12.75">
      <c r="B247" s="783"/>
      <c r="C247" s="842"/>
      <c r="D247" s="348"/>
      <c r="E247" s="349"/>
      <c r="F247" s="350"/>
      <c r="G247" s="348"/>
      <c r="H247" s="349"/>
      <c r="I247" s="350"/>
      <c r="J247" s="348"/>
      <c r="K247" s="349"/>
      <c r="L247" s="350"/>
      <c r="M247" s="348"/>
      <c r="N247" s="349"/>
      <c r="O247" s="350"/>
      <c r="P247" s="351"/>
      <c r="Q247" s="349"/>
      <c r="R247" s="350"/>
    </row>
    <row r="248" spans="2:18" ht="12.75">
      <c r="B248" s="768" t="s">
        <v>115</v>
      </c>
      <c r="C248" s="839"/>
      <c r="D248" s="353">
        <v>3051</v>
      </c>
      <c r="E248" s="354">
        <v>2742</v>
      </c>
      <c r="F248" s="355">
        <v>-0.10127826780080795</v>
      </c>
      <c r="G248" s="353">
        <v>1302</v>
      </c>
      <c r="H248" s="354">
        <v>1250</v>
      </c>
      <c r="I248" s="355">
        <v>-0.039938557893037796</v>
      </c>
      <c r="J248" s="353">
        <v>344</v>
      </c>
      <c r="K248" s="354">
        <v>131</v>
      </c>
      <c r="L248" s="355">
        <v>-0.6191860437393188</v>
      </c>
      <c r="M248" s="353">
        <v>316</v>
      </c>
      <c r="N248" s="354">
        <v>351</v>
      </c>
      <c r="O248" s="355">
        <v>0.11075949668884277</v>
      </c>
      <c r="P248" s="356">
        <v>5013</v>
      </c>
      <c r="Q248" s="354">
        <v>4474</v>
      </c>
      <c r="R248" s="355">
        <v>-0.1075204461812973</v>
      </c>
    </row>
    <row r="249" spans="2:18" ht="12.75">
      <c r="B249" s="768" t="s">
        <v>116</v>
      </c>
      <c r="C249" s="839"/>
      <c r="D249" s="353">
        <v>240</v>
      </c>
      <c r="E249" s="354">
        <v>224</v>
      </c>
      <c r="F249" s="355">
        <v>-0.06666667014360428</v>
      </c>
      <c r="G249" s="353"/>
      <c r="H249" s="354">
        <v>73</v>
      </c>
      <c r="I249" s="355"/>
      <c r="J249" s="353"/>
      <c r="K249" s="354"/>
      <c r="L249" s="355"/>
      <c r="M249" s="353">
        <v>56</v>
      </c>
      <c r="N249" s="354">
        <v>80</v>
      </c>
      <c r="O249" s="355">
        <v>0.4285714328289032</v>
      </c>
      <c r="P249" s="356">
        <v>296</v>
      </c>
      <c r="Q249" s="354">
        <v>377</v>
      </c>
      <c r="R249" s="355">
        <v>0.2736486494541168</v>
      </c>
    </row>
    <row r="250" spans="2:18" ht="12.75">
      <c r="B250" s="768" t="s">
        <v>117</v>
      </c>
      <c r="C250" s="839"/>
      <c r="D250" s="353">
        <v>1050</v>
      </c>
      <c r="E250" s="354">
        <v>824</v>
      </c>
      <c r="F250" s="355">
        <v>-0.21523809432983398</v>
      </c>
      <c r="G250" s="353">
        <v>176</v>
      </c>
      <c r="H250" s="354">
        <v>268</v>
      </c>
      <c r="I250" s="355">
        <v>0.5227272510528564</v>
      </c>
      <c r="J250" s="353"/>
      <c r="K250" s="354"/>
      <c r="L250" s="355"/>
      <c r="M250" s="353">
        <v>21</v>
      </c>
      <c r="N250" s="354">
        <v>48</v>
      </c>
      <c r="O250" s="355">
        <v>1.2857142686843872</v>
      </c>
      <c r="P250" s="356">
        <v>1247</v>
      </c>
      <c r="Q250" s="354">
        <v>1140</v>
      </c>
      <c r="R250" s="355">
        <v>-0.08580593764781952</v>
      </c>
    </row>
    <row r="251" spans="2:18" ht="13.5" thickBot="1">
      <c r="B251" s="785"/>
      <c r="C251" s="854"/>
      <c r="D251" s="357"/>
      <c r="E251" s="358"/>
      <c r="F251" s="359"/>
      <c r="G251" s="357"/>
      <c r="H251" s="358"/>
      <c r="I251" s="359"/>
      <c r="J251" s="357"/>
      <c r="K251" s="358"/>
      <c r="L251" s="359"/>
      <c r="M251" s="357"/>
      <c r="N251" s="358"/>
      <c r="O251" s="359"/>
      <c r="P251" s="360"/>
      <c r="Q251" s="358"/>
      <c r="R251" s="359"/>
    </row>
    <row r="252" spans="2:18" ht="12.75">
      <c r="B252" s="793" t="s">
        <v>118</v>
      </c>
      <c r="C252" s="855"/>
      <c r="D252" s="361"/>
      <c r="E252" s="362"/>
      <c r="F252" s="363"/>
      <c r="G252" s="361"/>
      <c r="H252" s="362"/>
      <c r="I252" s="363"/>
      <c r="J252" s="361"/>
      <c r="K252" s="362"/>
      <c r="L252" s="363"/>
      <c r="M252" s="361"/>
      <c r="N252" s="362"/>
      <c r="O252" s="363"/>
      <c r="P252" s="364"/>
      <c r="Q252" s="362"/>
      <c r="R252" s="363"/>
    </row>
    <row r="253" spans="2:18" ht="12.75">
      <c r="B253" s="856"/>
      <c r="C253" s="857"/>
      <c r="D253" s="353"/>
      <c r="E253" s="354"/>
      <c r="F253" s="355"/>
      <c r="G253" s="353"/>
      <c r="H253" s="354"/>
      <c r="I253" s="355"/>
      <c r="J253" s="353"/>
      <c r="K253" s="354"/>
      <c r="L253" s="355"/>
      <c r="M253" s="353"/>
      <c r="N253" s="354"/>
      <c r="O253" s="355"/>
      <c r="P253" s="356"/>
      <c r="Q253" s="354"/>
      <c r="R253" s="355"/>
    </row>
    <row r="254" spans="2:18" ht="12.75">
      <c r="B254" s="768" t="s">
        <v>118</v>
      </c>
      <c r="C254" s="839"/>
      <c r="D254" s="353">
        <v>1747</v>
      </c>
      <c r="E254" s="354">
        <v>1667</v>
      </c>
      <c r="F254" s="355">
        <v>-0.04579278826713562</v>
      </c>
      <c r="G254" s="353">
        <v>897</v>
      </c>
      <c r="H254" s="354">
        <v>814</v>
      </c>
      <c r="I254" s="355">
        <v>-0.09253066033124924</v>
      </c>
      <c r="J254" s="353">
        <v>52</v>
      </c>
      <c r="K254" s="354">
        <v>32</v>
      </c>
      <c r="L254" s="355">
        <v>-0.38461539149284363</v>
      </c>
      <c r="M254" s="353">
        <v>402</v>
      </c>
      <c r="N254" s="354">
        <v>454</v>
      </c>
      <c r="O254" s="355">
        <v>0.12935324013233185</v>
      </c>
      <c r="P254" s="356">
        <v>3098</v>
      </c>
      <c r="Q254" s="354">
        <v>2967</v>
      </c>
      <c r="R254" s="355">
        <v>-0.04228534549474716</v>
      </c>
    </row>
    <row r="255" spans="2:18" ht="13.5" thickBot="1">
      <c r="B255" s="785"/>
      <c r="C255" s="854"/>
      <c r="D255" s="357"/>
      <c r="E255" s="358"/>
      <c r="F255" s="359"/>
      <c r="G255" s="357"/>
      <c r="H255" s="358"/>
      <c r="I255" s="359"/>
      <c r="J255" s="357"/>
      <c r="K255" s="358"/>
      <c r="L255" s="359"/>
      <c r="M255" s="357"/>
      <c r="N255" s="358"/>
      <c r="O255" s="359"/>
      <c r="P255" s="360"/>
      <c r="Q255" s="358"/>
      <c r="R255" s="359"/>
    </row>
    <row r="256" spans="2:18" ht="12.75">
      <c r="B256" s="793" t="s">
        <v>119</v>
      </c>
      <c r="C256" s="855"/>
      <c r="D256" s="361"/>
      <c r="E256" s="362"/>
      <c r="F256" s="363"/>
      <c r="G256" s="361"/>
      <c r="H256" s="362"/>
      <c r="I256" s="363"/>
      <c r="J256" s="361"/>
      <c r="K256" s="362"/>
      <c r="L256" s="363"/>
      <c r="M256" s="361"/>
      <c r="N256" s="362"/>
      <c r="O256" s="363"/>
      <c r="P256" s="364"/>
      <c r="Q256" s="362"/>
      <c r="R256" s="363"/>
    </row>
    <row r="257" spans="2:18" ht="12.75">
      <c r="B257" s="406"/>
      <c r="C257" s="440"/>
      <c r="D257" s="353"/>
      <c r="E257" s="354"/>
      <c r="F257" s="355"/>
      <c r="G257" s="353"/>
      <c r="H257" s="354"/>
      <c r="I257" s="355"/>
      <c r="J257" s="353"/>
      <c r="K257" s="354"/>
      <c r="L257" s="355"/>
      <c r="M257" s="353"/>
      <c r="N257" s="354"/>
      <c r="O257" s="355"/>
      <c r="P257" s="356"/>
      <c r="Q257" s="354"/>
      <c r="R257" s="355"/>
    </row>
    <row r="258" spans="2:18" ht="12.75">
      <c r="B258" s="768" t="s">
        <v>120</v>
      </c>
      <c r="C258" s="839"/>
      <c r="D258" s="353">
        <v>7169</v>
      </c>
      <c r="E258" s="354"/>
      <c r="F258" s="355">
        <v>-1</v>
      </c>
      <c r="G258" s="353">
        <v>1676</v>
      </c>
      <c r="H258" s="354"/>
      <c r="I258" s="355">
        <v>-1</v>
      </c>
      <c r="J258" s="353">
        <v>54</v>
      </c>
      <c r="K258" s="354"/>
      <c r="L258" s="355">
        <v>-1</v>
      </c>
      <c r="M258" s="353">
        <v>34</v>
      </c>
      <c r="N258" s="354"/>
      <c r="O258" s="355">
        <v>-1</v>
      </c>
      <c r="P258" s="356">
        <v>8933</v>
      </c>
      <c r="Q258" s="354"/>
      <c r="R258" s="355">
        <v>-1</v>
      </c>
    </row>
    <row r="259" spans="2:18" ht="13.5" thickBot="1">
      <c r="B259" s="770"/>
      <c r="C259" s="843"/>
      <c r="D259" s="357"/>
      <c r="E259" s="358"/>
      <c r="F259" s="359"/>
      <c r="G259" s="357"/>
      <c r="H259" s="358"/>
      <c r="I259" s="359"/>
      <c r="J259" s="357"/>
      <c r="K259" s="358"/>
      <c r="L259" s="359"/>
      <c r="M259" s="357"/>
      <c r="N259" s="358"/>
      <c r="O259" s="359"/>
      <c r="P259" s="360"/>
      <c r="Q259" s="358"/>
      <c r="R259" s="359"/>
    </row>
    <row r="260" spans="2:18" ht="12.75">
      <c r="B260" s="772" t="s">
        <v>121</v>
      </c>
      <c r="C260" s="849"/>
      <c r="D260" s="361"/>
      <c r="E260" s="362"/>
      <c r="F260" s="363"/>
      <c r="G260" s="361"/>
      <c r="H260" s="362"/>
      <c r="I260" s="363"/>
      <c r="J260" s="361"/>
      <c r="K260" s="362"/>
      <c r="L260" s="363"/>
      <c r="M260" s="361"/>
      <c r="N260" s="362"/>
      <c r="O260" s="363"/>
      <c r="P260" s="364"/>
      <c r="Q260" s="362"/>
      <c r="R260" s="363"/>
    </row>
    <row r="261" spans="2:18" ht="12.75">
      <c r="B261" s="365"/>
      <c r="C261" s="441"/>
      <c r="D261" s="353"/>
      <c r="E261" s="354"/>
      <c r="F261" s="355"/>
      <c r="G261" s="353"/>
      <c r="H261" s="354"/>
      <c r="I261" s="355"/>
      <c r="J261" s="353"/>
      <c r="K261" s="354"/>
      <c r="L261" s="355"/>
      <c r="M261" s="353"/>
      <c r="N261" s="354"/>
      <c r="O261" s="355"/>
      <c r="P261" s="356"/>
      <c r="Q261" s="354"/>
      <c r="R261" s="355"/>
    </row>
    <row r="262" spans="2:18" ht="12.75">
      <c r="B262" s="768" t="s">
        <v>122</v>
      </c>
      <c r="C262" s="839"/>
      <c r="D262" s="353">
        <v>51</v>
      </c>
      <c r="E262" s="354">
        <v>130</v>
      </c>
      <c r="F262" s="355">
        <v>1.5490195751190186</v>
      </c>
      <c r="G262" s="353"/>
      <c r="H262" s="354"/>
      <c r="I262" s="355"/>
      <c r="J262" s="353"/>
      <c r="K262" s="354"/>
      <c r="L262" s="355"/>
      <c r="M262" s="353"/>
      <c r="N262" s="354"/>
      <c r="O262" s="355"/>
      <c r="P262" s="356">
        <v>51</v>
      </c>
      <c r="Q262" s="354">
        <v>130</v>
      </c>
      <c r="R262" s="355">
        <v>1.5490195751190186</v>
      </c>
    </row>
    <row r="263" spans="2:18" ht="12.75">
      <c r="B263" s="768" t="s">
        <v>123</v>
      </c>
      <c r="C263" s="839"/>
      <c r="D263" s="353">
        <v>1362</v>
      </c>
      <c r="E263" s="354">
        <v>1379</v>
      </c>
      <c r="F263" s="355">
        <v>0.012481644749641418</v>
      </c>
      <c r="G263" s="353">
        <v>272</v>
      </c>
      <c r="H263" s="354">
        <v>366</v>
      </c>
      <c r="I263" s="355">
        <v>0.34558823704719543</v>
      </c>
      <c r="J263" s="353"/>
      <c r="K263" s="354"/>
      <c r="L263" s="355"/>
      <c r="M263" s="353">
        <v>158</v>
      </c>
      <c r="N263" s="354">
        <v>507</v>
      </c>
      <c r="O263" s="355">
        <v>2.2088608741760254</v>
      </c>
      <c r="P263" s="356">
        <v>1792</v>
      </c>
      <c r="Q263" s="354">
        <v>2252</v>
      </c>
      <c r="R263" s="355">
        <v>0.2566964328289032</v>
      </c>
    </row>
    <row r="264" spans="2:18" ht="13.5" thickBot="1">
      <c r="B264" s="372"/>
      <c r="C264" s="373"/>
      <c r="D264" s="357"/>
      <c r="E264" s="358"/>
      <c r="F264" s="359"/>
      <c r="G264" s="357"/>
      <c r="H264" s="358"/>
      <c r="I264" s="359"/>
      <c r="J264" s="357"/>
      <c r="K264" s="358"/>
      <c r="L264" s="359"/>
      <c r="M264" s="357"/>
      <c r="N264" s="358"/>
      <c r="O264" s="359"/>
      <c r="P264" s="360"/>
      <c r="Q264" s="358"/>
      <c r="R264" s="359"/>
    </row>
    <row r="265" spans="2:18" ht="12.75">
      <c r="B265" s="772" t="s">
        <v>120</v>
      </c>
      <c r="C265" s="849"/>
      <c r="D265" s="361"/>
      <c r="E265" s="362"/>
      <c r="F265" s="363"/>
      <c r="G265" s="361"/>
      <c r="H265" s="362"/>
      <c r="I265" s="363"/>
      <c r="J265" s="361"/>
      <c r="K265" s="362"/>
      <c r="L265" s="363"/>
      <c r="M265" s="361"/>
      <c r="N265" s="362"/>
      <c r="O265" s="363"/>
      <c r="P265" s="364"/>
      <c r="Q265" s="362"/>
      <c r="R265" s="363"/>
    </row>
    <row r="266" spans="2:18" ht="12.75">
      <c r="B266" s="380"/>
      <c r="C266" s="442"/>
      <c r="D266" s="353"/>
      <c r="E266" s="354"/>
      <c r="F266" s="355"/>
      <c r="G266" s="353"/>
      <c r="H266" s="354"/>
      <c r="I266" s="355"/>
      <c r="J266" s="353"/>
      <c r="K266" s="354"/>
      <c r="L266" s="355"/>
      <c r="M266" s="353"/>
      <c r="N266" s="354"/>
      <c r="O266" s="355"/>
      <c r="P266" s="356"/>
      <c r="Q266" s="354"/>
      <c r="R266" s="355"/>
    </row>
    <row r="267" spans="2:18" ht="12.75">
      <c r="B267" s="768" t="s">
        <v>120</v>
      </c>
      <c r="C267" s="839"/>
      <c r="D267" s="353"/>
      <c r="E267" s="354">
        <v>6985</v>
      </c>
      <c r="F267" s="355"/>
      <c r="G267" s="353"/>
      <c r="H267" s="354">
        <v>1744</v>
      </c>
      <c r="I267" s="355"/>
      <c r="J267" s="353"/>
      <c r="K267" s="354">
        <v>132</v>
      </c>
      <c r="L267" s="355"/>
      <c r="M267" s="353"/>
      <c r="N267" s="354">
        <v>68</v>
      </c>
      <c r="O267" s="355"/>
      <c r="P267" s="356"/>
      <c r="Q267" s="354">
        <v>8929</v>
      </c>
      <c r="R267" s="355"/>
    </row>
    <row r="268" spans="2:18" ht="13.5" thickBot="1">
      <c r="B268" s="372"/>
      <c r="C268" s="373"/>
      <c r="D268" s="357"/>
      <c r="E268" s="358"/>
      <c r="F268" s="359"/>
      <c r="G268" s="357"/>
      <c r="H268" s="358"/>
      <c r="I268" s="359"/>
      <c r="J268" s="357"/>
      <c r="K268" s="358"/>
      <c r="L268" s="359"/>
      <c r="M268" s="357"/>
      <c r="N268" s="358"/>
      <c r="O268" s="359"/>
      <c r="P268" s="360"/>
      <c r="Q268" s="358"/>
      <c r="R268" s="359"/>
    </row>
    <row r="269" spans="2:18" ht="12.75">
      <c r="B269" s="772" t="s">
        <v>124</v>
      </c>
      <c r="C269" s="849"/>
      <c r="D269" s="361"/>
      <c r="E269" s="362"/>
      <c r="F269" s="363"/>
      <c r="G269" s="361"/>
      <c r="H269" s="362"/>
      <c r="I269" s="363"/>
      <c r="J269" s="361"/>
      <c r="K269" s="362"/>
      <c r="L269" s="363"/>
      <c r="M269" s="361"/>
      <c r="N269" s="362"/>
      <c r="O269" s="363"/>
      <c r="P269" s="364"/>
      <c r="Q269" s="362"/>
      <c r="R269" s="363"/>
    </row>
    <row r="270" spans="2:18" ht="12.75">
      <c r="B270" s="443"/>
      <c r="C270" s="444"/>
      <c r="D270" s="353"/>
      <c r="E270" s="354"/>
      <c r="F270" s="355"/>
      <c r="G270" s="353"/>
      <c r="H270" s="354"/>
      <c r="I270" s="355"/>
      <c r="J270" s="353"/>
      <c r="K270" s="354"/>
      <c r="L270" s="355"/>
      <c r="M270" s="353"/>
      <c r="N270" s="354"/>
      <c r="O270" s="355"/>
      <c r="P270" s="356"/>
      <c r="Q270" s="354"/>
      <c r="R270" s="355"/>
    </row>
    <row r="271" spans="2:18" ht="12.75">
      <c r="B271" s="768" t="s">
        <v>124</v>
      </c>
      <c r="C271" s="839"/>
      <c r="D271" s="353">
        <v>1969</v>
      </c>
      <c r="E271" s="354">
        <v>1843</v>
      </c>
      <c r="F271" s="355">
        <v>-0.06399187445640564</v>
      </c>
      <c r="G271" s="353">
        <v>798</v>
      </c>
      <c r="H271" s="354">
        <v>961</v>
      </c>
      <c r="I271" s="355">
        <v>0.20426064729690552</v>
      </c>
      <c r="J271" s="353"/>
      <c r="K271" s="354"/>
      <c r="L271" s="355"/>
      <c r="M271" s="353">
        <v>17</v>
      </c>
      <c r="N271" s="354">
        <v>24</v>
      </c>
      <c r="O271" s="355">
        <v>0.4117647111415863</v>
      </c>
      <c r="P271" s="356">
        <v>2784</v>
      </c>
      <c r="Q271" s="354">
        <v>2828</v>
      </c>
      <c r="R271" s="355">
        <v>0.015804598107933998</v>
      </c>
    </row>
    <row r="272" spans="2:18" ht="13.5" thickBot="1">
      <c r="B272" s="372"/>
      <c r="C272" s="373"/>
      <c r="D272" s="357"/>
      <c r="E272" s="358"/>
      <c r="F272" s="359"/>
      <c r="G272" s="357"/>
      <c r="H272" s="358"/>
      <c r="I272" s="359"/>
      <c r="J272" s="357"/>
      <c r="K272" s="358"/>
      <c r="L272" s="359"/>
      <c r="M272" s="357"/>
      <c r="N272" s="358"/>
      <c r="O272" s="359"/>
      <c r="P272" s="360"/>
      <c r="Q272" s="358"/>
      <c r="R272" s="359"/>
    </row>
    <row r="273" spans="2:18" ht="12.75">
      <c r="B273" s="772" t="s">
        <v>125</v>
      </c>
      <c r="C273" s="849"/>
      <c r="D273" s="361"/>
      <c r="E273" s="362"/>
      <c r="F273" s="363"/>
      <c r="G273" s="361"/>
      <c r="H273" s="362"/>
      <c r="I273" s="363"/>
      <c r="J273" s="361"/>
      <c r="K273" s="362"/>
      <c r="L273" s="363"/>
      <c r="M273" s="361"/>
      <c r="N273" s="362"/>
      <c r="O273" s="363"/>
      <c r="P273" s="364"/>
      <c r="Q273" s="362"/>
      <c r="R273" s="363"/>
    </row>
    <row r="274" spans="2:18" ht="12.75">
      <c r="B274" s="445"/>
      <c r="C274" s="446"/>
      <c r="D274" s="447"/>
      <c r="E274" s="448"/>
      <c r="F274" s="449"/>
      <c r="G274" s="447"/>
      <c r="H274" s="448"/>
      <c r="I274" s="449"/>
      <c r="J274" s="445"/>
      <c r="K274" s="448"/>
      <c r="L274" s="449"/>
      <c r="M274" s="445"/>
      <c r="N274" s="448"/>
      <c r="O274" s="449"/>
      <c r="P274" s="446"/>
      <c r="Q274" s="448"/>
      <c r="R274" s="449"/>
    </row>
    <row r="275" spans="2:18" ht="12.75">
      <c r="B275" s="768" t="s">
        <v>125</v>
      </c>
      <c r="C275" s="839"/>
      <c r="D275" s="353">
        <v>5296</v>
      </c>
      <c r="E275" s="354">
        <v>5239</v>
      </c>
      <c r="F275" s="355">
        <v>-0.010762839578092098</v>
      </c>
      <c r="G275" s="353">
        <v>1569</v>
      </c>
      <c r="H275" s="354">
        <v>1335</v>
      </c>
      <c r="I275" s="355">
        <v>-0.14913958311080933</v>
      </c>
      <c r="J275" s="353"/>
      <c r="K275" s="354"/>
      <c r="L275" s="355"/>
      <c r="M275" s="353">
        <v>594</v>
      </c>
      <c r="N275" s="354">
        <v>626</v>
      </c>
      <c r="O275" s="355">
        <v>0.05387205258011818</v>
      </c>
      <c r="P275" s="356">
        <v>7459</v>
      </c>
      <c r="Q275" s="354">
        <v>7200</v>
      </c>
      <c r="R275" s="355">
        <v>-0.034723151475191116</v>
      </c>
    </row>
    <row r="276" spans="2:18" ht="13.5" thickBot="1">
      <c r="B276" s="372"/>
      <c r="C276" s="373"/>
      <c r="D276" s="357"/>
      <c r="E276" s="358"/>
      <c r="F276" s="359"/>
      <c r="G276" s="357"/>
      <c r="H276" s="358"/>
      <c r="I276" s="359"/>
      <c r="J276" s="357"/>
      <c r="K276" s="358"/>
      <c r="L276" s="359"/>
      <c r="M276" s="357"/>
      <c r="N276" s="358"/>
      <c r="O276" s="359"/>
      <c r="P276" s="360"/>
      <c r="Q276" s="358"/>
      <c r="R276" s="359"/>
    </row>
    <row r="277" spans="2:18" ht="12.75">
      <c r="B277" s="772" t="s">
        <v>126</v>
      </c>
      <c r="C277" s="849"/>
      <c r="D277" s="361"/>
      <c r="E277" s="362"/>
      <c r="F277" s="363"/>
      <c r="G277" s="361"/>
      <c r="H277" s="362"/>
      <c r="I277" s="363"/>
      <c r="J277" s="361"/>
      <c r="K277" s="362"/>
      <c r="L277" s="363"/>
      <c r="M277" s="361"/>
      <c r="N277" s="362"/>
      <c r="O277" s="363"/>
      <c r="P277" s="364"/>
      <c r="Q277" s="362"/>
      <c r="R277" s="363"/>
    </row>
    <row r="278" spans="2:18" ht="12.75">
      <c r="B278" s="443"/>
      <c r="C278" s="444"/>
      <c r="D278" s="353"/>
      <c r="E278" s="354"/>
      <c r="F278" s="355"/>
      <c r="G278" s="353"/>
      <c r="H278" s="354"/>
      <c r="I278" s="355"/>
      <c r="J278" s="353"/>
      <c r="K278" s="354"/>
      <c r="L278" s="355"/>
      <c r="M278" s="353"/>
      <c r="N278" s="354"/>
      <c r="O278" s="355"/>
      <c r="P278" s="356"/>
      <c r="Q278" s="354"/>
      <c r="R278" s="355"/>
    </row>
    <row r="279" spans="2:18" ht="12.75">
      <c r="B279" s="768" t="s">
        <v>126</v>
      </c>
      <c r="C279" s="839"/>
      <c r="D279" s="353">
        <v>1139</v>
      </c>
      <c r="E279" s="354">
        <v>1018</v>
      </c>
      <c r="F279" s="355">
        <v>-0.10623353719711304</v>
      </c>
      <c r="G279" s="353">
        <v>569</v>
      </c>
      <c r="H279" s="354">
        <v>433</v>
      </c>
      <c r="I279" s="355">
        <v>-0.23901581764221191</v>
      </c>
      <c r="J279" s="353"/>
      <c r="K279" s="354"/>
      <c r="L279" s="355"/>
      <c r="M279" s="353">
        <v>1</v>
      </c>
      <c r="N279" s="354">
        <v>49</v>
      </c>
      <c r="O279" s="355">
        <v>48</v>
      </c>
      <c r="P279" s="356">
        <v>1709</v>
      </c>
      <c r="Q279" s="354">
        <v>1500</v>
      </c>
      <c r="R279" s="355">
        <v>-0.12229374051094055</v>
      </c>
    </row>
    <row r="280" spans="2:18" ht="13.5" thickBot="1">
      <c r="B280" s="372"/>
      <c r="C280" s="373"/>
      <c r="D280" s="357"/>
      <c r="E280" s="358"/>
      <c r="F280" s="359"/>
      <c r="G280" s="357"/>
      <c r="H280" s="358"/>
      <c r="I280" s="359"/>
      <c r="J280" s="357"/>
      <c r="K280" s="358"/>
      <c r="L280" s="359"/>
      <c r="M280" s="357"/>
      <c r="N280" s="358"/>
      <c r="O280" s="359"/>
      <c r="P280" s="360"/>
      <c r="Q280" s="358"/>
      <c r="R280" s="359"/>
    </row>
    <row r="281" spans="2:18" ht="13.5" thickBot="1">
      <c r="B281" s="827" t="s">
        <v>127</v>
      </c>
      <c r="C281" s="828"/>
      <c r="D281" s="382">
        <v>23074</v>
      </c>
      <c r="E281" s="383">
        <v>22051</v>
      </c>
      <c r="F281" s="385">
        <v>-0.04433561584467366</v>
      </c>
      <c r="G281" s="382">
        <v>7259</v>
      </c>
      <c r="H281" s="383">
        <v>7244</v>
      </c>
      <c r="I281" s="385">
        <v>-0.002066400330624053</v>
      </c>
      <c r="J281" s="382">
        <v>450</v>
      </c>
      <c r="K281" s="383">
        <v>295</v>
      </c>
      <c r="L281" s="385">
        <v>-0.34444444444444444</v>
      </c>
      <c r="M281" s="382">
        <v>1599</v>
      </c>
      <c r="N281" s="383">
        <v>2207</v>
      </c>
      <c r="O281" s="385">
        <v>0.3802376485303315</v>
      </c>
      <c r="P281" s="386">
        <v>32382</v>
      </c>
      <c r="Q281" s="383">
        <v>31797</v>
      </c>
      <c r="R281" s="397">
        <v>-0.018065591995553083</v>
      </c>
    </row>
    <row r="282" spans="2:18" ht="12.75">
      <c r="B282" s="504"/>
      <c r="C282" s="504"/>
      <c r="D282" s="505"/>
      <c r="E282" s="505"/>
      <c r="F282" s="506"/>
      <c r="G282" s="505"/>
      <c r="H282" s="505"/>
      <c r="I282" s="506"/>
      <c r="J282" s="505"/>
      <c r="K282" s="505"/>
      <c r="L282" s="506"/>
      <c r="M282" s="505"/>
      <c r="N282" s="505"/>
      <c r="O282" s="506"/>
      <c r="P282" s="505"/>
      <c r="Q282" s="505"/>
      <c r="R282" s="506"/>
    </row>
    <row r="283" spans="2:18" ht="12.75">
      <c r="B283" s="507"/>
      <c r="C283" s="507"/>
      <c r="D283" s="505"/>
      <c r="E283" s="505"/>
      <c r="F283" s="506"/>
      <c r="G283" s="505"/>
      <c r="H283" s="505"/>
      <c r="I283" s="506"/>
      <c r="J283" s="505"/>
      <c r="K283" s="505"/>
      <c r="L283" s="506"/>
      <c r="M283" s="505"/>
      <c r="N283" s="505"/>
      <c r="O283" s="506"/>
      <c r="P283" s="505"/>
      <c r="Q283" s="505"/>
      <c r="R283" s="506"/>
    </row>
    <row r="284" spans="2:18" ht="12.75">
      <c r="B284" s="776" t="s">
        <v>301</v>
      </c>
      <c r="C284" s="776"/>
      <c r="D284" s="776"/>
      <c r="E284" s="776"/>
      <c r="F284" s="776"/>
      <c r="G284" s="776"/>
      <c r="H284" s="776"/>
      <c r="I284" s="776"/>
      <c r="J284" s="776"/>
      <c r="K284" s="776"/>
      <c r="L284" s="776"/>
      <c r="M284" s="776"/>
      <c r="N284" s="776"/>
      <c r="O284" s="776"/>
      <c r="P284" s="776"/>
      <c r="Q284" s="776"/>
      <c r="R284" s="776"/>
    </row>
    <row r="285" spans="2:18" ht="12.75">
      <c r="B285" s="776"/>
      <c r="C285" s="776"/>
      <c r="D285" s="776"/>
      <c r="E285" s="776"/>
      <c r="F285" s="776"/>
      <c r="G285" s="776"/>
      <c r="H285" s="776"/>
      <c r="I285" s="776"/>
      <c r="J285" s="776"/>
      <c r="K285" s="776"/>
      <c r="L285" s="776"/>
      <c r="M285" s="776"/>
      <c r="N285" s="776"/>
      <c r="O285" s="776"/>
      <c r="P285" s="776"/>
      <c r="Q285" s="776"/>
      <c r="R285" s="776"/>
    </row>
    <row r="286" spans="2:18" ht="12.75">
      <c r="B286" s="638" t="s">
        <v>128</v>
      </c>
      <c r="C286" s="638"/>
      <c r="D286" s="638"/>
      <c r="E286" s="638"/>
      <c r="F286" s="638"/>
      <c r="G286" s="638"/>
      <c r="H286" s="638"/>
      <c r="I286" s="638"/>
      <c r="J286" s="638"/>
      <c r="K286" s="638"/>
      <c r="L286" s="638"/>
      <c r="M286" s="638"/>
      <c r="N286" s="638"/>
      <c r="O286" s="638"/>
      <c r="P286" s="638"/>
      <c r="Q286" s="638"/>
      <c r="R286" s="638"/>
    </row>
    <row r="287" spans="2:18" ht="13.5" thickBot="1">
      <c r="B287" s="638"/>
      <c r="C287" s="638"/>
      <c r="D287" s="638"/>
      <c r="E287" s="638"/>
      <c r="F287" s="638"/>
      <c r="G287" s="638"/>
      <c r="H287" s="638"/>
      <c r="I287" s="638"/>
      <c r="J287" s="638"/>
      <c r="K287" s="638"/>
      <c r="L287" s="638"/>
      <c r="M287" s="638"/>
      <c r="N287" s="638"/>
      <c r="O287" s="638"/>
      <c r="P287" s="638"/>
      <c r="Q287" s="638"/>
      <c r="R287" s="638"/>
    </row>
    <row r="288" spans="2:18" ht="12.75">
      <c r="B288" s="779" t="s">
        <v>316</v>
      </c>
      <c r="C288" s="851"/>
      <c r="D288" s="767" t="s">
        <v>295</v>
      </c>
      <c r="E288" s="762"/>
      <c r="F288" s="763"/>
      <c r="G288" s="767" t="s">
        <v>296</v>
      </c>
      <c r="H288" s="762"/>
      <c r="I288" s="763"/>
      <c r="J288" s="767" t="s">
        <v>297</v>
      </c>
      <c r="K288" s="762"/>
      <c r="L288" s="763"/>
      <c r="M288" s="767" t="s">
        <v>298</v>
      </c>
      <c r="N288" s="762"/>
      <c r="O288" s="763"/>
      <c r="P288" s="761" t="s">
        <v>5</v>
      </c>
      <c r="Q288" s="762"/>
      <c r="R288" s="763"/>
    </row>
    <row r="289" spans="2:18" ht="26.25" thickBot="1">
      <c r="B289" s="819"/>
      <c r="C289" s="852"/>
      <c r="D289" s="340" t="s">
        <v>299</v>
      </c>
      <c r="E289" s="341" t="s">
        <v>300</v>
      </c>
      <c r="F289" s="342" t="s">
        <v>6</v>
      </c>
      <c r="G289" s="340" t="s">
        <v>299</v>
      </c>
      <c r="H289" s="341" t="s">
        <v>300</v>
      </c>
      <c r="I289" s="342" t="s">
        <v>6</v>
      </c>
      <c r="J289" s="340" t="s">
        <v>299</v>
      </c>
      <c r="K289" s="341" t="s">
        <v>300</v>
      </c>
      <c r="L289" s="342" t="s">
        <v>6</v>
      </c>
      <c r="M289" s="340" t="s">
        <v>299</v>
      </c>
      <c r="N289" s="341" t="s">
        <v>300</v>
      </c>
      <c r="O289" s="342" t="s">
        <v>6</v>
      </c>
      <c r="P289" s="343" t="s">
        <v>299</v>
      </c>
      <c r="Q289" s="341" t="s">
        <v>300</v>
      </c>
      <c r="R289" s="342" t="s">
        <v>6</v>
      </c>
    </row>
    <row r="290" spans="2:18" ht="12.75">
      <c r="B290" s="772" t="s">
        <v>129</v>
      </c>
      <c r="C290" s="849"/>
      <c r="D290" s="344"/>
      <c r="E290" s="345"/>
      <c r="F290" s="346"/>
      <c r="G290" s="344"/>
      <c r="H290" s="345"/>
      <c r="I290" s="346"/>
      <c r="J290" s="344"/>
      <c r="K290" s="345"/>
      <c r="L290" s="346"/>
      <c r="M290" s="344"/>
      <c r="N290" s="345"/>
      <c r="O290" s="346"/>
      <c r="P290" s="347"/>
      <c r="Q290" s="345"/>
      <c r="R290" s="346"/>
    </row>
    <row r="291" spans="2:18" ht="12.75">
      <c r="B291" s="783"/>
      <c r="C291" s="842"/>
      <c r="D291" s="348"/>
      <c r="E291" s="349"/>
      <c r="F291" s="350"/>
      <c r="G291" s="348"/>
      <c r="H291" s="349"/>
      <c r="I291" s="350"/>
      <c r="J291" s="348"/>
      <c r="K291" s="349"/>
      <c r="L291" s="350"/>
      <c r="M291" s="348"/>
      <c r="N291" s="349"/>
      <c r="O291" s="350"/>
      <c r="P291" s="351"/>
      <c r="Q291" s="349"/>
      <c r="R291" s="350"/>
    </row>
    <row r="292" spans="2:18" ht="12.75">
      <c r="B292" s="768" t="s">
        <v>130</v>
      </c>
      <c r="C292" s="839"/>
      <c r="D292" s="353"/>
      <c r="E292" s="354">
        <v>5</v>
      </c>
      <c r="F292" s="355"/>
      <c r="G292" s="353">
        <v>124</v>
      </c>
      <c r="H292" s="354">
        <v>64</v>
      </c>
      <c r="I292" s="355">
        <v>-0.4838709533214569</v>
      </c>
      <c r="J292" s="353">
        <v>140</v>
      </c>
      <c r="K292" s="354">
        <v>156</v>
      </c>
      <c r="L292" s="355">
        <v>0.11428571492433548</v>
      </c>
      <c r="M292" s="353">
        <v>8</v>
      </c>
      <c r="N292" s="354"/>
      <c r="O292" s="355">
        <v>-1</v>
      </c>
      <c r="P292" s="356">
        <v>272</v>
      </c>
      <c r="Q292" s="354">
        <v>225</v>
      </c>
      <c r="R292" s="355">
        <v>-0.17279411852359772</v>
      </c>
    </row>
    <row r="293" spans="2:18" ht="12.75">
      <c r="B293" s="768" t="s">
        <v>131</v>
      </c>
      <c r="C293" s="839"/>
      <c r="D293" s="353"/>
      <c r="E293" s="354">
        <v>4</v>
      </c>
      <c r="F293" s="355"/>
      <c r="G293" s="353">
        <v>464</v>
      </c>
      <c r="H293" s="354">
        <v>612</v>
      </c>
      <c r="I293" s="355">
        <v>0.31896552443504333</v>
      </c>
      <c r="J293" s="353">
        <v>36</v>
      </c>
      <c r="K293" s="354">
        <v>13</v>
      </c>
      <c r="L293" s="355">
        <v>-0.6388888955116272</v>
      </c>
      <c r="M293" s="353">
        <v>17</v>
      </c>
      <c r="N293" s="354">
        <v>22</v>
      </c>
      <c r="O293" s="355">
        <v>0.29411765933036804</v>
      </c>
      <c r="P293" s="356">
        <v>517</v>
      </c>
      <c r="Q293" s="354">
        <v>651</v>
      </c>
      <c r="R293" s="355">
        <v>0.25918760895729065</v>
      </c>
    </row>
    <row r="294" spans="2:18" ht="12.75">
      <c r="B294" s="768" t="s">
        <v>132</v>
      </c>
      <c r="C294" s="839"/>
      <c r="D294" s="353"/>
      <c r="E294" s="354">
        <v>20</v>
      </c>
      <c r="F294" s="355"/>
      <c r="G294" s="353">
        <v>1049</v>
      </c>
      <c r="H294" s="354">
        <v>1138</v>
      </c>
      <c r="I294" s="355">
        <v>0.08484270423650742</v>
      </c>
      <c r="J294" s="353">
        <v>72</v>
      </c>
      <c r="K294" s="354">
        <v>68</v>
      </c>
      <c r="L294" s="355">
        <v>-0.0555555559694767</v>
      </c>
      <c r="M294" s="353">
        <v>97</v>
      </c>
      <c r="N294" s="354">
        <v>53</v>
      </c>
      <c r="O294" s="355">
        <v>-0.4536082446575165</v>
      </c>
      <c r="P294" s="356">
        <v>1218</v>
      </c>
      <c r="Q294" s="354">
        <v>1279</v>
      </c>
      <c r="R294" s="355">
        <v>0.05008210241794586</v>
      </c>
    </row>
    <row r="295" spans="2:18" ht="12.75">
      <c r="B295" s="768" t="s">
        <v>133</v>
      </c>
      <c r="C295" s="839"/>
      <c r="D295" s="353">
        <v>12</v>
      </c>
      <c r="E295" s="354">
        <v>48</v>
      </c>
      <c r="F295" s="355">
        <v>3</v>
      </c>
      <c r="G295" s="353">
        <v>148</v>
      </c>
      <c r="H295" s="354">
        <v>140</v>
      </c>
      <c r="I295" s="355">
        <v>-0.054054055362939835</v>
      </c>
      <c r="J295" s="353">
        <v>20</v>
      </c>
      <c r="K295" s="354">
        <v>12</v>
      </c>
      <c r="L295" s="355">
        <v>-0.4000000059604645</v>
      </c>
      <c r="M295" s="353"/>
      <c r="N295" s="354"/>
      <c r="O295" s="355"/>
      <c r="P295" s="356">
        <v>180</v>
      </c>
      <c r="Q295" s="354">
        <v>200</v>
      </c>
      <c r="R295" s="355">
        <v>0.1111111119389534</v>
      </c>
    </row>
    <row r="296" spans="2:18" ht="12.75">
      <c r="B296" s="768" t="s">
        <v>134</v>
      </c>
      <c r="C296" s="839"/>
      <c r="D296" s="353">
        <v>64</v>
      </c>
      <c r="E296" s="354">
        <v>120</v>
      </c>
      <c r="F296" s="355">
        <v>0.875</v>
      </c>
      <c r="G296" s="353">
        <v>128</v>
      </c>
      <c r="H296" s="354">
        <v>136</v>
      </c>
      <c r="I296" s="355">
        <v>0.0625</v>
      </c>
      <c r="J296" s="353"/>
      <c r="K296" s="354"/>
      <c r="L296" s="355"/>
      <c r="M296" s="353"/>
      <c r="N296" s="354"/>
      <c r="O296" s="355"/>
      <c r="P296" s="356">
        <v>192</v>
      </c>
      <c r="Q296" s="354">
        <v>256</v>
      </c>
      <c r="R296" s="355">
        <v>0.3333333432674408</v>
      </c>
    </row>
    <row r="297" spans="2:18" ht="12.75">
      <c r="B297" s="768" t="s">
        <v>129</v>
      </c>
      <c r="C297" s="839"/>
      <c r="D297" s="353">
        <v>1906</v>
      </c>
      <c r="E297" s="354">
        <v>1826</v>
      </c>
      <c r="F297" s="355">
        <v>-0.04197271913290024</v>
      </c>
      <c r="G297" s="353">
        <v>1490</v>
      </c>
      <c r="H297" s="354">
        <v>1650</v>
      </c>
      <c r="I297" s="355">
        <v>0.10738255083560944</v>
      </c>
      <c r="J297" s="353">
        <v>466</v>
      </c>
      <c r="K297" s="354">
        <v>794</v>
      </c>
      <c r="L297" s="355">
        <v>0.7038626670837402</v>
      </c>
      <c r="M297" s="353">
        <v>313</v>
      </c>
      <c r="N297" s="354">
        <v>310</v>
      </c>
      <c r="O297" s="355">
        <v>-0.00958466436713934</v>
      </c>
      <c r="P297" s="356">
        <v>4175</v>
      </c>
      <c r="Q297" s="354">
        <v>4580</v>
      </c>
      <c r="R297" s="355">
        <v>0.09700598567724228</v>
      </c>
    </row>
    <row r="298" spans="2:18" ht="13.5" thickBot="1">
      <c r="B298" s="770"/>
      <c r="C298" s="843"/>
      <c r="D298" s="357"/>
      <c r="E298" s="358"/>
      <c r="F298" s="359"/>
      <c r="G298" s="357"/>
      <c r="H298" s="358"/>
      <c r="I298" s="359"/>
      <c r="J298" s="357"/>
      <c r="K298" s="358"/>
      <c r="L298" s="359"/>
      <c r="M298" s="357"/>
      <c r="N298" s="358"/>
      <c r="O298" s="359"/>
      <c r="P298" s="360"/>
      <c r="Q298" s="358"/>
      <c r="R298" s="359"/>
    </row>
    <row r="299" spans="2:18" ht="13.5" thickBot="1">
      <c r="B299" s="795" t="s">
        <v>305</v>
      </c>
      <c r="C299" s="844"/>
      <c r="D299" s="382">
        <v>1982</v>
      </c>
      <c r="E299" s="383">
        <v>2023</v>
      </c>
      <c r="F299" s="385">
        <v>0.020686175580221997</v>
      </c>
      <c r="G299" s="382">
        <v>3403</v>
      </c>
      <c r="H299" s="383">
        <v>3740</v>
      </c>
      <c r="I299" s="385">
        <v>0.09903026741110785</v>
      </c>
      <c r="J299" s="382">
        <v>734</v>
      </c>
      <c r="K299" s="383">
        <v>1043</v>
      </c>
      <c r="L299" s="385">
        <v>0.4209809264305177</v>
      </c>
      <c r="M299" s="382">
        <v>435</v>
      </c>
      <c r="N299" s="383">
        <v>385</v>
      </c>
      <c r="O299" s="385">
        <v>-0.11494252873563218</v>
      </c>
      <c r="P299" s="386">
        <v>6554</v>
      </c>
      <c r="Q299" s="383">
        <v>7191</v>
      </c>
      <c r="R299" s="385">
        <v>0.09719255416539518</v>
      </c>
    </row>
    <row r="300" spans="2:18" ht="12.75">
      <c r="B300" s="508"/>
      <c r="C300" s="508"/>
      <c r="D300" s="509"/>
      <c r="E300" s="509"/>
      <c r="F300" s="510"/>
      <c r="G300" s="509"/>
      <c r="H300" s="509"/>
      <c r="I300" s="510"/>
      <c r="J300" s="509"/>
      <c r="K300" s="509"/>
      <c r="L300" s="510"/>
      <c r="M300" s="509"/>
      <c r="N300" s="509"/>
      <c r="O300" s="510"/>
      <c r="P300" s="509"/>
      <c r="Q300" s="509"/>
      <c r="R300" s="510"/>
    </row>
    <row r="301" spans="2:18" ht="12.75">
      <c r="B301" s="638" t="s">
        <v>136</v>
      </c>
      <c r="C301" s="638"/>
      <c r="D301" s="638"/>
      <c r="E301" s="638"/>
      <c r="F301" s="638"/>
      <c r="G301" s="638"/>
      <c r="H301" s="638"/>
      <c r="I301" s="638"/>
      <c r="J301" s="638"/>
      <c r="K301" s="638"/>
      <c r="L301" s="638"/>
      <c r="M301" s="638"/>
      <c r="N301" s="638"/>
      <c r="O301" s="638"/>
      <c r="P301" s="638"/>
      <c r="Q301" s="638"/>
      <c r="R301" s="638"/>
    </row>
    <row r="302" spans="2:18" ht="13.5" thickBot="1">
      <c r="B302" s="638"/>
      <c r="C302" s="638"/>
      <c r="D302" s="638"/>
      <c r="E302" s="638"/>
      <c r="F302" s="638"/>
      <c r="G302" s="638"/>
      <c r="H302" s="638"/>
      <c r="I302" s="638"/>
      <c r="J302" s="638"/>
      <c r="K302" s="638"/>
      <c r="L302" s="638"/>
      <c r="M302" s="638"/>
      <c r="N302" s="638"/>
      <c r="O302" s="638"/>
      <c r="P302" s="638"/>
      <c r="Q302" s="638"/>
      <c r="R302" s="638"/>
    </row>
    <row r="303" spans="2:18" ht="12.75">
      <c r="B303" s="845" t="s">
        <v>1</v>
      </c>
      <c r="C303" s="847" t="s">
        <v>302</v>
      </c>
      <c r="D303" s="767" t="s">
        <v>295</v>
      </c>
      <c r="E303" s="762"/>
      <c r="F303" s="763"/>
      <c r="G303" s="767" t="s">
        <v>296</v>
      </c>
      <c r="H303" s="762"/>
      <c r="I303" s="763"/>
      <c r="J303" s="767" t="s">
        <v>297</v>
      </c>
      <c r="K303" s="762"/>
      <c r="L303" s="763"/>
      <c r="M303" s="767" t="s">
        <v>298</v>
      </c>
      <c r="N303" s="762"/>
      <c r="O303" s="763"/>
      <c r="P303" s="767" t="s">
        <v>5</v>
      </c>
      <c r="Q303" s="762"/>
      <c r="R303" s="763"/>
    </row>
    <row r="304" spans="2:18" ht="26.25" thickBot="1">
      <c r="B304" s="846"/>
      <c r="C304" s="848"/>
      <c r="D304" s="340" t="s">
        <v>299</v>
      </c>
      <c r="E304" s="341" t="s">
        <v>300</v>
      </c>
      <c r="F304" s="342" t="s">
        <v>6</v>
      </c>
      <c r="G304" s="340" t="s">
        <v>299</v>
      </c>
      <c r="H304" s="341" t="s">
        <v>300</v>
      </c>
      <c r="I304" s="342" t="s">
        <v>6</v>
      </c>
      <c r="J304" s="340" t="s">
        <v>299</v>
      </c>
      <c r="K304" s="341" t="s">
        <v>300</v>
      </c>
      <c r="L304" s="342" t="s">
        <v>6</v>
      </c>
      <c r="M304" s="340" t="s">
        <v>299</v>
      </c>
      <c r="N304" s="341" t="s">
        <v>300</v>
      </c>
      <c r="O304" s="342" t="s">
        <v>6</v>
      </c>
      <c r="P304" s="340" t="s">
        <v>299</v>
      </c>
      <c r="Q304" s="341" t="s">
        <v>300</v>
      </c>
      <c r="R304" s="342" t="s">
        <v>6</v>
      </c>
    </row>
    <row r="305" spans="2:18" ht="12.75">
      <c r="B305" s="777" t="s">
        <v>137</v>
      </c>
      <c r="C305" s="850"/>
      <c r="D305" s="344"/>
      <c r="E305" s="345"/>
      <c r="F305" s="346"/>
      <c r="G305" s="344"/>
      <c r="H305" s="345"/>
      <c r="I305" s="346"/>
      <c r="J305" s="344"/>
      <c r="K305" s="345"/>
      <c r="L305" s="346"/>
      <c r="M305" s="344"/>
      <c r="N305" s="345"/>
      <c r="O305" s="346"/>
      <c r="P305" s="344"/>
      <c r="Q305" s="345"/>
      <c r="R305" s="346"/>
    </row>
    <row r="306" spans="2:18" ht="12.75">
      <c r="B306" s="783"/>
      <c r="C306" s="842"/>
      <c r="D306" s="348"/>
      <c r="E306" s="349"/>
      <c r="F306" s="350"/>
      <c r="G306" s="348"/>
      <c r="H306" s="349"/>
      <c r="I306" s="350"/>
      <c r="J306" s="348"/>
      <c r="K306" s="349"/>
      <c r="L306" s="350"/>
      <c r="M306" s="348"/>
      <c r="N306" s="349"/>
      <c r="O306" s="350"/>
      <c r="P306" s="348"/>
      <c r="Q306" s="349"/>
      <c r="R306" s="350"/>
    </row>
    <row r="307" spans="2:18" ht="12.75">
      <c r="B307" s="768" t="s">
        <v>137</v>
      </c>
      <c r="C307" s="839"/>
      <c r="D307" s="353">
        <v>5103</v>
      </c>
      <c r="E307" s="354">
        <v>5003</v>
      </c>
      <c r="F307" s="355">
        <v>-0.019596315920352936</v>
      </c>
      <c r="G307" s="353">
        <v>3544.5</v>
      </c>
      <c r="H307" s="354">
        <v>3261</v>
      </c>
      <c r="I307" s="355">
        <v>-0.07998307049274445</v>
      </c>
      <c r="J307" s="353">
        <v>57</v>
      </c>
      <c r="K307" s="354">
        <v>96</v>
      </c>
      <c r="L307" s="355">
        <v>0.6842105388641357</v>
      </c>
      <c r="M307" s="353">
        <v>714</v>
      </c>
      <c r="N307" s="354">
        <v>445</v>
      </c>
      <c r="O307" s="355">
        <v>-0.3767507076263428</v>
      </c>
      <c r="P307" s="353">
        <v>9418.5</v>
      </c>
      <c r="Q307" s="354">
        <v>8805</v>
      </c>
      <c r="R307" s="355">
        <v>-0.06513775885105133</v>
      </c>
    </row>
    <row r="308" spans="2:18" ht="13.5" thickBot="1">
      <c r="B308" s="840"/>
      <c r="C308" s="841"/>
      <c r="D308" s="450"/>
      <c r="E308" s="451"/>
      <c r="F308" s="452"/>
      <c r="G308" s="450"/>
      <c r="H308" s="451"/>
      <c r="I308" s="452"/>
      <c r="J308" s="450"/>
      <c r="K308" s="451"/>
      <c r="L308" s="452"/>
      <c r="M308" s="450"/>
      <c r="N308" s="451"/>
      <c r="O308" s="452"/>
      <c r="P308" s="450"/>
      <c r="Q308" s="451"/>
      <c r="R308" s="452"/>
    </row>
    <row r="309" spans="2:18" ht="26.25" thickBot="1">
      <c r="B309" s="453" t="s">
        <v>138</v>
      </c>
      <c r="C309" s="454"/>
      <c r="D309" s="455">
        <v>5103</v>
      </c>
      <c r="E309" s="456">
        <v>5003</v>
      </c>
      <c r="F309" s="457">
        <v>-0.019596315920352936</v>
      </c>
      <c r="G309" s="455">
        <v>3544.5</v>
      </c>
      <c r="H309" s="456">
        <v>3261</v>
      </c>
      <c r="I309" s="457">
        <v>-0.07998307049274445</v>
      </c>
      <c r="J309" s="455">
        <v>57</v>
      </c>
      <c r="K309" s="456">
        <v>96</v>
      </c>
      <c r="L309" s="457">
        <v>0.6842105388641357</v>
      </c>
      <c r="M309" s="455">
        <v>714</v>
      </c>
      <c r="N309" s="456">
        <v>445</v>
      </c>
      <c r="O309" s="457">
        <v>-0.3767507076263428</v>
      </c>
      <c r="P309" s="455">
        <v>9418.5</v>
      </c>
      <c r="Q309" s="456">
        <v>8805</v>
      </c>
      <c r="R309" s="457">
        <v>-0.06513775885105133</v>
      </c>
    </row>
    <row r="313" spans="2:18" ht="12.75">
      <c r="B313" s="638" t="s">
        <v>139</v>
      </c>
      <c r="C313" s="638"/>
      <c r="D313" s="638"/>
      <c r="E313" s="638"/>
      <c r="F313" s="638"/>
      <c r="G313" s="638"/>
      <c r="H313" s="638"/>
      <c r="I313" s="638"/>
      <c r="J313" s="638"/>
      <c r="K313" s="638"/>
      <c r="L313" s="638"/>
      <c r="M313" s="638"/>
      <c r="N313" s="638"/>
      <c r="O313" s="638"/>
      <c r="P313" s="638"/>
      <c r="Q313" s="638"/>
      <c r="R313" s="638"/>
    </row>
    <row r="314" spans="2:18" ht="13.5" thickBot="1">
      <c r="B314" s="638"/>
      <c r="C314" s="638"/>
      <c r="D314" s="638"/>
      <c r="E314" s="638"/>
      <c r="F314" s="638"/>
      <c r="G314" s="638"/>
      <c r="H314" s="638"/>
      <c r="I314" s="638"/>
      <c r="J314" s="638"/>
      <c r="K314" s="638"/>
      <c r="L314" s="638"/>
      <c r="M314" s="638"/>
      <c r="N314" s="638"/>
      <c r="O314" s="638"/>
      <c r="P314" s="638"/>
      <c r="Q314" s="638"/>
      <c r="R314" s="638"/>
    </row>
    <row r="315" spans="2:18" ht="12.75">
      <c r="B315" s="779" t="s">
        <v>316</v>
      </c>
      <c r="C315" s="851"/>
      <c r="D315" s="821" t="s">
        <v>295</v>
      </c>
      <c r="E315" s="822"/>
      <c r="F315" s="823"/>
      <c r="G315" s="821" t="s">
        <v>296</v>
      </c>
      <c r="H315" s="822"/>
      <c r="I315" s="823"/>
      <c r="J315" s="821" t="s">
        <v>297</v>
      </c>
      <c r="K315" s="822"/>
      <c r="L315" s="823"/>
      <c r="M315" s="821" t="s">
        <v>298</v>
      </c>
      <c r="N315" s="822"/>
      <c r="O315" s="823"/>
      <c r="P315" s="824" t="s">
        <v>5</v>
      </c>
      <c r="Q315" s="822"/>
      <c r="R315" s="823"/>
    </row>
    <row r="316" spans="2:18" ht="26.25" thickBot="1">
      <c r="B316" s="781"/>
      <c r="C316" s="853"/>
      <c r="D316" s="340" t="s">
        <v>299</v>
      </c>
      <c r="E316" s="341" t="s">
        <v>300</v>
      </c>
      <c r="F316" s="342" t="s">
        <v>6</v>
      </c>
      <c r="G316" s="340" t="s">
        <v>299</v>
      </c>
      <c r="H316" s="341" t="s">
        <v>300</v>
      </c>
      <c r="I316" s="342" t="s">
        <v>6</v>
      </c>
      <c r="J316" s="340" t="s">
        <v>299</v>
      </c>
      <c r="K316" s="341" t="s">
        <v>300</v>
      </c>
      <c r="L316" s="342" t="s">
        <v>6</v>
      </c>
      <c r="M316" s="340" t="s">
        <v>299</v>
      </c>
      <c r="N316" s="341" t="s">
        <v>300</v>
      </c>
      <c r="O316" s="342" t="s">
        <v>6</v>
      </c>
      <c r="P316" s="343" t="s">
        <v>299</v>
      </c>
      <c r="Q316" s="341" t="s">
        <v>300</v>
      </c>
      <c r="R316" s="342" t="s">
        <v>6</v>
      </c>
    </row>
    <row r="317" spans="2:18" ht="12.75">
      <c r="B317" s="777" t="s">
        <v>119</v>
      </c>
      <c r="C317" s="850"/>
      <c r="D317" s="344"/>
      <c r="E317" s="345"/>
      <c r="F317" s="346"/>
      <c r="G317" s="344"/>
      <c r="H317" s="345"/>
      <c r="I317" s="346"/>
      <c r="J317" s="344"/>
      <c r="K317" s="345"/>
      <c r="L317" s="346"/>
      <c r="M317" s="344"/>
      <c r="N317" s="345"/>
      <c r="O317" s="346"/>
      <c r="P317" s="347"/>
      <c r="Q317" s="345"/>
      <c r="R317" s="346"/>
    </row>
    <row r="318" spans="2:18" ht="12.75">
      <c r="B318" s="861"/>
      <c r="C318" s="862"/>
      <c r="D318" s="348"/>
      <c r="E318" s="349"/>
      <c r="F318" s="350"/>
      <c r="G318" s="348"/>
      <c r="H318" s="349"/>
      <c r="I318" s="350"/>
      <c r="J318" s="348"/>
      <c r="K318" s="349"/>
      <c r="L318" s="350"/>
      <c r="M318" s="348"/>
      <c r="N318" s="349"/>
      <c r="O318" s="350"/>
      <c r="P318" s="351"/>
      <c r="Q318" s="349"/>
      <c r="R318" s="350"/>
    </row>
    <row r="319" spans="2:18" ht="12.75">
      <c r="B319" s="768" t="s">
        <v>140</v>
      </c>
      <c r="C319" s="839"/>
      <c r="D319" s="353">
        <v>222</v>
      </c>
      <c r="E319" s="354">
        <v>151</v>
      </c>
      <c r="F319" s="355">
        <v>-0.3198198080062866</v>
      </c>
      <c r="G319" s="353">
        <v>24</v>
      </c>
      <c r="H319" s="354">
        <v>18</v>
      </c>
      <c r="I319" s="355">
        <v>-0.25</v>
      </c>
      <c r="J319" s="353"/>
      <c r="K319" s="354"/>
      <c r="L319" s="355"/>
      <c r="M319" s="353"/>
      <c r="N319" s="354"/>
      <c r="O319" s="355"/>
      <c r="P319" s="356">
        <v>246</v>
      </c>
      <c r="Q319" s="354">
        <v>169</v>
      </c>
      <c r="R319" s="355">
        <v>-0.3130081295967102</v>
      </c>
    </row>
    <row r="320" spans="2:18" ht="12.75">
      <c r="B320" s="768" t="s">
        <v>141</v>
      </c>
      <c r="C320" s="839"/>
      <c r="D320" s="353">
        <v>22</v>
      </c>
      <c r="E320" s="354">
        <v>29</v>
      </c>
      <c r="F320" s="355">
        <v>0.3181818127632141</v>
      </c>
      <c r="G320" s="353"/>
      <c r="H320" s="354"/>
      <c r="I320" s="355"/>
      <c r="J320" s="353"/>
      <c r="K320" s="354"/>
      <c r="L320" s="355"/>
      <c r="M320" s="353"/>
      <c r="N320" s="354"/>
      <c r="O320" s="355"/>
      <c r="P320" s="356">
        <v>22</v>
      </c>
      <c r="Q320" s="354">
        <v>29</v>
      </c>
      <c r="R320" s="355">
        <v>0.3181818127632141</v>
      </c>
    </row>
    <row r="321" spans="2:18" ht="12.75">
      <c r="B321" s="768" t="s">
        <v>120</v>
      </c>
      <c r="C321" s="839"/>
      <c r="D321" s="353">
        <v>1500</v>
      </c>
      <c r="E321" s="354">
        <v>1448</v>
      </c>
      <c r="F321" s="355">
        <v>-0.03466666489839554</v>
      </c>
      <c r="G321" s="353">
        <v>176</v>
      </c>
      <c r="H321" s="354">
        <v>172</v>
      </c>
      <c r="I321" s="355">
        <v>-0.022727273404598236</v>
      </c>
      <c r="J321" s="353"/>
      <c r="K321" s="354"/>
      <c r="L321" s="355"/>
      <c r="M321" s="353"/>
      <c r="N321" s="354"/>
      <c r="O321" s="355"/>
      <c r="P321" s="356">
        <v>1676</v>
      </c>
      <c r="Q321" s="354">
        <v>1620</v>
      </c>
      <c r="R321" s="355">
        <v>-0.03341288864612579</v>
      </c>
    </row>
    <row r="322" spans="2:18" ht="12.75">
      <c r="B322" s="768" t="s">
        <v>73</v>
      </c>
      <c r="C322" s="839"/>
      <c r="D322" s="353">
        <v>348</v>
      </c>
      <c r="E322" s="354"/>
      <c r="F322" s="355">
        <v>-1</v>
      </c>
      <c r="G322" s="353"/>
      <c r="H322" s="354"/>
      <c r="I322" s="355"/>
      <c r="J322" s="353"/>
      <c r="K322" s="354"/>
      <c r="L322" s="355"/>
      <c r="M322" s="353"/>
      <c r="N322" s="354"/>
      <c r="O322" s="355"/>
      <c r="P322" s="356">
        <v>348</v>
      </c>
      <c r="Q322" s="354"/>
      <c r="R322" s="355">
        <v>-1</v>
      </c>
    </row>
    <row r="323" spans="2:18" ht="12.75">
      <c r="B323" s="768" t="s">
        <v>34</v>
      </c>
      <c r="C323" s="839"/>
      <c r="D323" s="353">
        <v>875</v>
      </c>
      <c r="E323" s="354">
        <v>528</v>
      </c>
      <c r="F323" s="355">
        <v>-0.39657142758369446</v>
      </c>
      <c r="G323" s="353">
        <v>126</v>
      </c>
      <c r="H323" s="354">
        <v>88</v>
      </c>
      <c r="I323" s="355">
        <v>-0.30158731341362</v>
      </c>
      <c r="J323" s="353"/>
      <c r="K323" s="354"/>
      <c r="L323" s="355"/>
      <c r="M323" s="353"/>
      <c r="N323" s="354"/>
      <c r="O323" s="355"/>
      <c r="P323" s="356">
        <v>1001</v>
      </c>
      <c r="Q323" s="354">
        <v>616</v>
      </c>
      <c r="R323" s="355">
        <v>-0.38461539149284363</v>
      </c>
    </row>
    <row r="324" spans="2:18" ht="12.75">
      <c r="B324" s="768" t="s">
        <v>142</v>
      </c>
      <c r="C324" s="839"/>
      <c r="D324" s="353"/>
      <c r="E324" s="354">
        <v>4</v>
      </c>
      <c r="F324" s="355"/>
      <c r="G324" s="353"/>
      <c r="H324" s="354"/>
      <c r="I324" s="355"/>
      <c r="J324" s="353"/>
      <c r="K324" s="354"/>
      <c r="L324" s="355"/>
      <c r="M324" s="353"/>
      <c r="N324" s="354"/>
      <c r="O324" s="355"/>
      <c r="P324" s="356"/>
      <c r="Q324" s="354">
        <v>4</v>
      </c>
      <c r="R324" s="355"/>
    </row>
    <row r="325" spans="2:18" ht="13.5" thickBot="1">
      <c r="B325" s="859"/>
      <c r="C325" s="860"/>
      <c r="D325" s="357"/>
      <c r="E325" s="358"/>
      <c r="F325" s="359"/>
      <c r="G325" s="357"/>
      <c r="H325" s="358"/>
      <c r="I325" s="359"/>
      <c r="J325" s="357"/>
      <c r="K325" s="358"/>
      <c r="L325" s="359"/>
      <c r="M325" s="357"/>
      <c r="N325" s="358"/>
      <c r="O325" s="359"/>
      <c r="P325" s="360"/>
      <c r="Q325" s="358"/>
      <c r="R325" s="359"/>
    </row>
    <row r="326" spans="2:18" ht="13.5" thickBot="1">
      <c r="B326" s="795" t="s">
        <v>143</v>
      </c>
      <c r="C326" s="844"/>
      <c r="D326" s="382">
        <v>2967</v>
      </c>
      <c r="E326" s="383">
        <v>2160</v>
      </c>
      <c r="F326" s="385">
        <v>-0.27199191102123355</v>
      </c>
      <c r="G326" s="382">
        <v>326</v>
      </c>
      <c r="H326" s="383">
        <v>278</v>
      </c>
      <c r="I326" s="385">
        <v>-0.147239263803681</v>
      </c>
      <c r="J326" s="382"/>
      <c r="K326" s="383"/>
      <c r="L326" s="385"/>
      <c r="M326" s="382"/>
      <c r="N326" s="383"/>
      <c r="O326" s="385"/>
      <c r="P326" s="386">
        <v>3293</v>
      </c>
      <c r="Q326" s="383">
        <v>2438</v>
      </c>
      <c r="R326" s="385">
        <v>-0.25964166413604617</v>
      </c>
    </row>
    <row r="327" spans="2:18" ht="12.75">
      <c r="B327" s="508"/>
      <c r="C327" s="508"/>
      <c r="D327" s="509"/>
      <c r="E327" s="509"/>
      <c r="F327" s="510"/>
      <c r="G327" s="509"/>
      <c r="H327" s="509"/>
      <c r="I327" s="510"/>
      <c r="J327" s="509"/>
      <c r="K327" s="509"/>
      <c r="L327" s="510"/>
      <c r="M327" s="509"/>
      <c r="N327" s="509"/>
      <c r="O327" s="510"/>
      <c r="P327" s="509"/>
      <c r="Q327" s="509"/>
      <c r="R327" s="510"/>
    </row>
    <row r="328" spans="2:18" ht="12.75">
      <c r="B328" s="638" t="s">
        <v>144</v>
      </c>
      <c r="C328" s="638"/>
      <c r="D328" s="638"/>
      <c r="E328" s="638"/>
      <c r="F328" s="638"/>
      <c r="G328" s="638"/>
      <c r="H328" s="638"/>
      <c r="I328" s="638"/>
      <c r="J328" s="638"/>
      <c r="K328" s="638"/>
      <c r="L328" s="638"/>
      <c r="M328" s="638"/>
      <c r="N328" s="638"/>
      <c r="O328" s="638"/>
      <c r="P328" s="638"/>
      <c r="Q328" s="638"/>
      <c r="R328" s="638"/>
    </row>
    <row r="329" spans="2:18" ht="13.5" thickBot="1">
      <c r="B329" s="638"/>
      <c r="C329" s="638"/>
      <c r="D329" s="638"/>
      <c r="E329" s="638"/>
      <c r="F329" s="638"/>
      <c r="G329" s="638"/>
      <c r="H329" s="638"/>
      <c r="I329" s="638"/>
      <c r="J329" s="638"/>
      <c r="K329" s="638"/>
      <c r="L329" s="638"/>
      <c r="M329" s="638"/>
      <c r="N329" s="638"/>
      <c r="O329" s="638"/>
      <c r="P329" s="638"/>
      <c r="Q329" s="638"/>
      <c r="R329" s="638"/>
    </row>
    <row r="330" spans="2:18" ht="12.75">
      <c r="B330" s="779" t="s">
        <v>316</v>
      </c>
      <c r="C330" s="851"/>
      <c r="D330" s="821" t="s">
        <v>295</v>
      </c>
      <c r="E330" s="822"/>
      <c r="F330" s="823"/>
      <c r="G330" s="821" t="s">
        <v>296</v>
      </c>
      <c r="H330" s="822"/>
      <c r="I330" s="823"/>
      <c r="J330" s="821" t="s">
        <v>297</v>
      </c>
      <c r="K330" s="822"/>
      <c r="L330" s="823"/>
      <c r="M330" s="821" t="s">
        <v>298</v>
      </c>
      <c r="N330" s="822"/>
      <c r="O330" s="823"/>
      <c r="P330" s="824" t="s">
        <v>5</v>
      </c>
      <c r="Q330" s="822"/>
      <c r="R330" s="823"/>
    </row>
    <row r="331" spans="2:18" ht="26.25" thickBot="1">
      <c r="B331" s="781"/>
      <c r="C331" s="853"/>
      <c r="D331" s="340" t="s">
        <v>299</v>
      </c>
      <c r="E331" s="341" t="s">
        <v>300</v>
      </c>
      <c r="F331" s="342" t="s">
        <v>6</v>
      </c>
      <c r="G331" s="340" t="s">
        <v>299</v>
      </c>
      <c r="H331" s="341" t="s">
        <v>300</v>
      </c>
      <c r="I331" s="342" t="s">
        <v>6</v>
      </c>
      <c r="J331" s="340" t="s">
        <v>299</v>
      </c>
      <c r="K331" s="341" t="s">
        <v>300</v>
      </c>
      <c r="L331" s="342" t="s">
        <v>6</v>
      </c>
      <c r="M331" s="340" t="s">
        <v>299</v>
      </c>
      <c r="N331" s="341" t="s">
        <v>300</v>
      </c>
      <c r="O331" s="342" t="s">
        <v>6</v>
      </c>
      <c r="P331" s="343" t="s">
        <v>299</v>
      </c>
      <c r="Q331" s="341" t="s">
        <v>300</v>
      </c>
      <c r="R331" s="342" t="s">
        <v>6</v>
      </c>
    </row>
    <row r="332" spans="2:18" ht="12.75">
      <c r="B332" s="777" t="s">
        <v>144</v>
      </c>
      <c r="C332" s="850"/>
      <c r="D332" s="344"/>
      <c r="E332" s="345"/>
      <c r="F332" s="346"/>
      <c r="G332" s="344"/>
      <c r="H332" s="345"/>
      <c r="I332" s="346"/>
      <c r="J332" s="344"/>
      <c r="K332" s="345"/>
      <c r="L332" s="346"/>
      <c r="M332" s="344"/>
      <c r="N332" s="345"/>
      <c r="O332" s="346"/>
      <c r="P332" s="347"/>
      <c r="Q332" s="345"/>
      <c r="R332" s="346"/>
    </row>
    <row r="333" spans="2:18" ht="12.75">
      <c r="B333" s="783"/>
      <c r="C333" s="842"/>
      <c r="D333" s="348"/>
      <c r="E333" s="349"/>
      <c r="F333" s="350"/>
      <c r="G333" s="348"/>
      <c r="H333" s="349"/>
      <c r="I333" s="350"/>
      <c r="J333" s="348"/>
      <c r="K333" s="349"/>
      <c r="L333" s="350"/>
      <c r="M333" s="348"/>
      <c r="N333" s="349"/>
      <c r="O333" s="350"/>
      <c r="P333" s="351"/>
      <c r="Q333" s="349"/>
      <c r="R333" s="350"/>
    </row>
    <row r="334" spans="2:18" ht="12.75">
      <c r="B334" s="768" t="s">
        <v>145</v>
      </c>
      <c r="C334" s="839"/>
      <c r="D334" s="353"/>
      <c r="E334" s="354"/>
      <c r="F334" s="355"/>
      <c r="G334" s="353"/>
      <c r="H334" s="354"/>
      <c r="I334" s="355"/>
      <c r="J334" s="353"/>
      <c r="K334" s="354"/>
      <c r="L334" s="355"/>
      <c r="M334" s="353">
        <v>1</v>
      </c>
      <c r="N334" s="354">
        <v>2</v>
      </c>
      <c r="O334" s="355">
        <v>1</v>
      </c>
      <c r="P334" s="356">
        <v>1</v>
      </c>
      <c r="Q334" s="354">
        <v>2</v>
      </c>
      <c r="R334" s="355">
        <v>1</v>
      </c>
    </row>
    <row r="335" spans="2:18" ht="13.5" thickBot="1">
      <c r="B335" s="789"/>
      <c r="C335" s="865"/>
      <c r="D335" s="357"/>
      <c r="E335" s="358"/>
      <c r="F335" s="359"/>
      <c r="G335" s="357"/>
      <c r="H335" s="358"/>
      <c r="I335" s="359"/>
      <c r="J335" s="357"/>
      <c r="K335" s="358"/>
      <c r="L335" s="359"/>
      <c r="M335" s="357"/>
      <c r="N335" s="358"/>
      <c r="O335" s="359"/>
      <c r="P335" s="360"/>
      <c r="Q335" s="358"/>
      <c r="R335" s="359"/>
    </row>
    <row r="336" spans="2:18" ht="13.5" thickBot="1">
      <c r="B336" s="863" t="s">
        <v>146</v>
      </c>
      <c r="C336" s="864"/>
      <c r="D336" s="382"/>
      <c r="E336" s="383"/>
      <c r="F336" s="398"/>
      <c r="G336" s="382"/>
      <c r="H336" s="383"/>
      <c r="I336" s="398"/>
      <c r="J336" s="382"/>
      <c r="K336" s="383"/>
      <c r="L336" s="398"/>
      <c r="M336" s="382">
        <v>1</v>
      </c>
      <c r="N336" s="383">
        <v>2</v>
      </c>
      <c r="O336" s="398">
        <v>1</v>
      </c>
      <c r="P336" s="386">
        <v>1</v>
      </c>
      <c r="Q336" s="383">
        <v>2</v>
      </c>
      <c r="R336" s="398">
        <v>1</v>
      </c>
    </row>
    <row r="337" spans="2:18" ht="12.75">
      <c r="B337" s="508"/>
      <c r="C337" s="508"/>
      <c r="D337" s="509"/>
      <c r="E337" s="509"/>
      <c r="F337" s="510"/>
      <c r="G337" s="509"/>
      <c r="H337" s="509"/>
      <c r="I337" s="510"/>
      <c r="J337" s="509"/>
      <c r="K337" s="509"/>
      <c r="L337" s="510"/>
      <c r="M337" s="509"/>
      <c r="N337" s="509"/>
      <c r="O337" s="510"/>
      <c r="P337" s="509"/>
      <c r="Q337" s="509"/>
      <c r="R337" s="510"/>
    </row>
    <row r="338" spans="2:18" ht="12.75">
      <c r="B338" s="638" t="s">
        <v>147</v>
      </c>
      <c r="C338" s="638"/>
      <c r="D338" s="638"/>
      <c r="E338" s="638"/>
      <c r="F338" s="638"/>
      <c r="G338" s="638"/>
      <c r="H338" s="638"/>
      <c r="I338" s="638"/>
      <c r="J338" s="638"/>
      <c r="K338" s="638"/>
      <c r="L338" s="638"/>
      <c r="M338" s="638"/>
      <c r="N338" s="638"/>
      <c r="O338" s="638"/>
      <c r="P338" s="638"/>
      <c r="Q338" s="638"/>
      <c r="R338" s="638"/>
    </row>
    <row r="339" spans="2:18" ht="13.5" thickBot="1">
      <c r="B339" s="638"/>
      <c r="C339" s="638"/>
      <c r="D339" s="638"/>
      <c r="E339" s="638"/>
      <c r="F339" s="638"/>
      <c r="G339" s="638"/>
      <c r="H339" s="638"/>
      <c r="I339" s="638"/>
      <c r="J339" s="638"/>
      <c r="K339" s="638"/>
      <c r="L339" s="638"/>
      <c r="M339" s="638"/>
      <c r="N339" s="638"/>
      <c r="O339" s="638"/>
      <c r="P339" s="638"/>
      <c r="Q339" s="638"/>
      <c r="R339" s="638"/>
    </row>
    <row r="340" spans="2:18" ht="12.75">
      <c r="B340" s="779" t="s">
        <v>316</v>
      </c>
      <c r="C340" s="851"/>
      <c r="D340" s="821" t="s">
        <v>295</v>
      </c>
      <c r="E340" s="822"/>
      <c r="F340" s="823"/>
      <c r="G340" s="821" t="s">
        <v>296</v>
      </c>
      <c r="H340" s="822"/>
      <c r="I340" s="823"/>
      <c r="J340" s="821" t="s">
        <v>297</v>
      </c>
      <c r="K340" s="822"/>
      <c r="L340" s="823"/>
      <c r="M340" s="821" t="s">
        <v>298</v>
      </c>
      <c r="N340" s="822"/>
      <c r="O340" s="823"/>
      <c r="P340" s="824" t="s">
        <v>5</v>
      </c>
      <c r="Q340" s="822"/>
      <c r="R340" s="823"/>
    </row>
    <row r="341" spans="2:18" ht="26.25" thickBot="1">
      <c r="B341" s="781"/>
      <c r="C341" s="853"/>
      <c r="D341" s="340" t="s">
        <v>299</v>
      </c>
      <c r="E341" s="341" t="s">
        <v>300</v>
      </c>
      <c r="F341" s="342" t="s">
        <v>6</v>
      </c>
      <c r="G341" s="340" t="s">
        <v>299</v>
      </c>
      <c r="H341" s="341" t="s">
        <v>300</v>
      </c>
      <c r="I341" s="342" t="s">
        <v>6</v>
      </c>
      <c r="J341" s="340" t="s">
        <v>299</v>
      </c>
      <c r="K341" s="341" t="s">
        <v>300</v>
      </c>
      <c r="L341" s="342" t="s">
        <v>6</v>
      </c>
      <c r="M341" s="340" t="s">
        <v>299</v>
      </c>
      <c r="N341" s="341" t="s">
        <v>300</v>
      </c>
      <c r="O341" s="342" t="s">
        <v>6</v>
      </c>
      <c r="P341" s="343" t="s">
        <v>299</v>
      </c>
      <c r="Q341" s="341" t="s">
        <v>300</v>
      </c>
      <c r="R341" s="342" t="s">
        <v>6</v>
      </c>
    </row>
    <row r="342" spans="2:18" ht="12.75">
      <c r="B342" s="777" t="s">
        <v>148</v>
      </c>
      <c r="C342" s="850"/>
      <c r="D342" s="344"/>
      <c r="E342" s="345"/>
      <c r="F342" s="346"/>
      <c r="G342" s="344"/>
      <c r="H342" s="345"/>
      <c r="I342" s="346"/>
      <c r="J342" s="344"/>
      <c r="K342" s="345"/>
      <c r="L342" s="346"/>
      <c r="M342" s="344"/>
      <c r="N342" s="345"/>
      <c r="O342" s="346"/>
      <c r="P342" s="347"/>
      <c r="Q342" s="345"/>
      <c r="R342" s="346"/>
    </row>
    <row r="343" spans="2:18" ht="12.75">
      <c r="B343" s="768"/>
      <c r="C343" s="839"/>
      <c r="D343" s="348"/>
      <c r="E343" s="349"/>
      <c r="F343" s="350"/>
      <c r="G343" s="348"/>
      <c r="H343" s="349"/>
      <c r="I343" s="350"/>
      <c r="J343" s="348"/>
      <c r="K343" s="349"/>
      <c r="L343" s="350"/>
      <c r="M343" s="348"/>
      <c r="N343" s="349"/>
      <c r="O343" s="350"/>
      <c r="P343" s="351"/>
      <c r="Q343" s="349"/>
      <c r="R343" s="350"/>
    </row>
    <row r="344" spans="2:18" ht="12.75">
      <c r="B344" s="768" t="s">
        <v>149</v>
      </c>
      <c r="C344" s="839"/>
      <c r="D344" s="353">
        <v>4</v>
      </c>
      <c r="E344" s="354">
        <v>1</v>
      </c>
      <c r="F344" s="355">
        <v>-0.75</v>
      </c>
      <c r="G344" s="353"/>
      <c r="H344" s="354">
        <v>2</v>
      </c>
      <c r="I344" s="355"/>
      <c r="J344" s="353"/>
      <c r="K344" s="354"/>
      <c r="L344" s="355"/>
      <c r="M344" s="353"/>
      <c r="N344" s="354">
        <v>3</v>
      </c>
      <c r="O344" s="355"/>
      <c r="P344" s="356">
        <v>4</v>
      </c>
      <c r="Q344" s="354">
        <v>6</v>
      </c>
      <c r="R344" s="355">
        <v>0.5</v>
      </c>
    </row>
    <row r="345" spans="2:18" ht="12.75">
      <c r="B345" s="768" t="s">
        <v>150</v>
      </c>
      <c r="C345" s="839"/>
      <c r="D345" s="353">
        <v>172</v>
      </c>
      <c r="E345" s="354">
        <v>141</v>
      </c>
      <c r="F345" s="355">
        <v>-0.18023255467414856</v>
      </c>
      <c r="G345" s="353">
        <v>45</v>
      </c>
      <c r="H345" s="354">
        <v>42</v>
      </c>
      <c r="I345" s="355">
        <v>-0.06666667014360428</v>
      </c>
      <c r="J345" s="353"/>
      <c r="K345" s="354"/>
      <c r="L345" s="355"/>
      <c r="M345" s="353">
        <v>14</v>
      </c>
      <c r="N345" s="354">
        <v>10</v>
      </c>
      <c r="O345" s="355">
        <v>-0.2857142984867096</v>
      </c>
      <c r="P345" s="356">
        <v>231</v>
      </c>
      <c r="Q345" s="354">
        <v>193</v>
      </c>
      <c r="R345" s="355">
        <v>-0.16450215876102448</v>
      </c>
    </row>
    <row r="346" spans="2:18" ht="12.75">
      <c r="B346" s="768" t="s">
        <v>151</v>
      </c>
      <c r="C346" s="839"/>
      <c r="D346" s="353">
        <v>17</v>
      </c>
      <c r="E346" s="354">
        <v>17</v>
      </c>
      <c r="F346" s="355"/>
      <c r="G346" s="353"/>
      <c r="H346" s="354"/>
      <c r="I346" s="355"/>
      <c r="J346" s="353"/>
      <c r="K346" s="354"/>
      <c r="L346" s="355"/>
      <c r="M346" s="353"/>
      <c r="N346" s="354"/>
      <c r="O346" s="355"/>
      <c r="P346" s="356">
        <v>17</v>
      </c>
      <c r="Q346" s="354">
        <v>17</v>
      </c>
      <c r="R346" s="355"/>
    </row>
    <row r="347" spans="2:18" ht="13.5" thickBot="1">
      <c r="B347" s="859"/>
      <c r="C347" s="860"/>
      <c r="D347" s="357"/>
      <c r="E347" s="358"/>
      <c r="F347" s="359"/>
      <c r="G347" s="357"/>
      <c r="H347" s="358"/>
      <c r="I347" s="359"/>
      <c r="J347" s="357"/>
      <c r="K347" s="358"/>
      <c r="L347" s="359"/>
      <c r="M347" s="357"/>
      <c r="N347" s="358"/>
      <c r="O347" s="359"/>
      <c r="P347" s="360"/>
      <c r="Q347" s="358"/>
      <c r="R347" s="359"/>
    </row>
    <row r="348" spans="2:18" ht="13.5" thickBot="1">
      <c r="B348" s="863" t="s">
        <v>152</v>
      </c>
      <c r="C348" s="864"/>
      <c r="D348" s="458">
        <v>193</v>
      </c>
      <c r="E348" s="459">
        <v>159</v>
      </c>
      <c r="F348" s="460">
        <v>-0.17616580310880828</v>
      </c>
      <c r="G348" s="458">
        <v>45</v>
      </c>
      <c r="H348" s="459">
        <v>44</v>
      </c>
      <c r="I348" s="460">
        <v>-0.022222222222222223</v>
      </c>
      <c r="J348" s="458"/>
      <c r="K348" s="459"/>
      <c r="L348" s="460"/>
      <c r="M348" s="458">
        <v>14</v>
      </c>
      <c r="N348" s="459">
        <v>13</v>
      </c>
      <c r="O348" s="460">
        <v>-0.07142857142857142</v>
      </c>
      <c r="P348" s="458">
        <v>252</v>
      </c>
      <c r="Q348" s="459">
        <v>216</v>
      </c>
      <c r="R348" s="460">
        <v>-0.14285714285714285</v>
      </c>
    </row>
    <row r="349" spans="2:18" ht="12.75">
      <c r="B349" s="508"/>
      <c r="C349" s="508"/>
      <c r="D349" s="509"/>
      <c r="E349" s="509"/>
      <c r="F349" s="510"/>
      <c r="G349" s="509"/>
      <c r="H349" s="509"/>
      <c r="I349" s="510"/>
      <c r="J349" s="509"/>
      <c r="K349" s="509"/>
      <c r="L349" s="510"/>
      <c r="M349" s="509"/>
      <c r="N349" s="509"/>
      <c r="O349" s="510"/>
      <c r="P349" s="509"/>
      <c r="Q349" s="509"/>
      <c r="R349" s="510"/>
    </row>
    <row r="350" spans="2:18" ht="12.75">
      <c r="B350" s="638" t="s">
        <v>153</v>
      </c>
      <c r="C350" s="638"/>
      <c r="D350" s="638"/>
      <c r="E350" s="638"/>
      <c r="F350" s="638"/>
      <c r="G350" s="638"/>
      <c r="H350" s="638"/>
      <c r="I350" s="638"/>
      <c r="J350" s="638"/>
      <c r="K350" s="638"/>
      <c r="L350" s="638"/>
      <c r="M350" s="638"/>
      <c r="N350" s="638"/>
      <c r="O350" s="638"/>
      <c r="P350" s="638"/>
      <c r="Q350" s="638"/>
      <c r="R350" s="638"/>
    </row>
    <row r="351" spans="2:18" ht="13.5" thickBot="1">
      <c r="B351" s="638"/>
      <c r="C351" s="638"/>
      <c r="D351" s="638"/>
      <c r="E351" s="638"/>
      <c r="F351" s="638"/>
      <c r="G351" s="638"/>
      <c r="H351" s="638"/>
      <c r="I351" s="638"/>
      <c r="J351" s="638"/>
      <c r="K351" s="638"/>
      <c r="L351" s="638"/>
      <c r="M351" s="638"/>
      <c r="N351" s="638"/>
      <c r="O351" s="638"/>
      <c r="P351" s="638"/>
      <c r="Q351" s="638"/>
      <c r="R351" s="638"/>
    </row>
    <row r="352" spans="2:18" ht="12.75">
      <c r="B352" s="779" t="s">
        <v>316</v>
      </c>
      <c r="C352" s="851"/>
      <c r="D352" s="821" t="s">
        <v>295</v>
      </c>
      <c r="E352" s="822"/>
      <c r="F352" s="858"/>
      <c r="G352" s="821" t="s">
        <v>296</v>
      </c>
      <c r="H352" s="822"/>
      <c r="I352" s="823"/>
      <c r="J352" s="821" t="s">
        <v>297</v>
      </c>
      <c r="K352" s="822"/>
      <c r="L352" s="823"/>
      <c r="M352" s="824" t="s">
        <v>298</v>
      </c>
      <c r="N352" s="822"/>
      <c r="O352" s="823"/>
      <c r="P352" s="824" t="s">
        <v>5</v>
      </c>
      <c r="Q352" s="822"/>
      <c r="R352" s="823"/>
    </row>
    <row r="353" spans="2:18" ht="26.25" thickBot="1">
      <c r="B353" s="781"/>
      <c r="C353" s="853"/>
      <c r="D353" s="340" t="s">
        <v>299</v>
      </c>
      <c r="E353" s="341" t="s">
        <v>300</v>
      </c>
      <c r="F353" s="461" t="s">
        <v>6</v>
      </c>
      <c r="G353" s="399" t="s">
        <v>299</v>
      </c>
      <c r="H353" s="400" t="s">
        <v>300</v>
      </c>
      <c r="I353" s="401" t="s">
        <v>6</v>
      </c>
      <c r="J353" s="340" t="s">
        <v>299</v>
      </c>
      <c r="K353" s="341" t="s">
        <v>300</v>
      </c>
      <c r="L353" s="342" t="s">
        <v>6</v>
      </c>
      <c r="M353" s="343" t="s">
        <v>299</v>
      </c>
      <c r="N353" s="341" t="s">
        <v>300</v>
      </c>
      <c r="O353" s="341" t="s">
        <v>6</v>
      </c>
      <c r="P353" s="341" t="s">
        <v>299</v>
      </c>
      <c r="Q353" s="341" t="s">
        <v>300</v>
      </c>
      <c r="R353" s="342" t="s">
        <v>6</v>
      </c>
    </row>
    <row r="354" spans="2:18" ht="12.75">
      <c r="B354" s="777" t="s">
        <v>154</v>
      </c>
      <c r="C354" s="850"/>
      <c r="D354" s="344"/>
      <c r="E354" s="345"/>
      <c r="F354" s="462"/>
      <c r="G354" s="348"/>
      <c r="H354" s="349"/>
      <c r="I354" s="350"/>
      <c r="J354" s="344"/>
      <c r="K354" s="345"/>
      <c r="L354" s="346"/>
      <c r="M354" s="347"/>
      <c r="N354" s="345"/>
      <c r="O354" s="345"/>
      <c r="P354" s="345"/>
      <c r="Q354" s="345"/>
      <c r="R354" s="346"/>
    </row>
    <row r="355" spans="2:18" ht="12.75">
      <c r="B355" s="783"/>
      <c r="C355" s="842"/>
      <c r="D355" s="348"/>
      <c r="E355" s="349"/>
      <c r="F355" s="463"/>
      <c r="G355" s="348"/>
      <c r="H355" s="349"/>
      <c r="I355" s="350"/>
      <c r="J355" s="348"/>
      <c r="K355" s="349"/>
      <c r="L355" s="350"/>
      <c r="M355" s="351"/>
      <c r="N355" s="349"/>
      <c r="O355" s="349"/>
      <c r="P355" s="349"/>
      <c r="Q355" s="349"/>
      <c r="R355" s="350"/>
    </row>
    <row r="356" spans="2:18" ht="12.75">
      <c r="B356" s="768" t="s">
        <v>154</v>
      </c>
      <c r="C356" s="839"/>
      <c r="D356" s="353"/>
      <c r="E356" s="354">
        <v>43</v>
      </c>
      <c r="F356" s="464"/>
      <c r="G356" s="353"/>
      <c r="H356" s="354"/>
      <c r="I356" s="355"/>
      <c r="J356" s="353"/>
      <c r="K356" s="354"/>
      <c r="L356" s="355"/>
      <c r="M356" s="356"/>
      <c r="N356" s="354"/>
      <c r="O356" s="388"/>
      <c r="P356" s="354"/>
      <c r="Q356" s="354">
        <v>43</v>
      </c>
      <c r="R356" s="355"/>
    </row>
    <row r="357" spans="2:18" ht="13.5" thickBot="1">
      <c r="B357" s="770"/>
      <c r="C357" s="843"/>
      <c r="D357" s="357"/>
      <c r="E357" s="358"/>
      <c r="F357" s="465"/>
      <c r="G357" s="357"/>
      <c r="H357" s="358"/>
      <c r="I357" s="359"/>
      <c r="J357" s="357"/>
      <c r="K357" s="358"/>
      <c r="L357" s="359"/>
      <c r="M357" s="360"/>
      <c r="N357" s="358"/>
      <c r="O357" s="389"/>
      <c r="P357" s="358"/>
      <c r="Q357" s="358"/>
      <c r="R357" s="359"/>
    </row>
    <row r="358" spans="2:18" ht="13.5" thickBot="1">
      <c r="B358" s="863" t="s">
        <v>155</v>
      </c>
      <c r="C358" s="864"/>
      <c r="D358" s="458"/>
      <c r="E358" s="459">
        <v>43</v>
      </c>
      <c r="F358" s="466"/>
      <c r="G358" s="458"/>
      <c r="H358" s="459"/>
      <c r="I358" s="466"/>
      <c r="J358" s="458"/>
      <c r="K358" s="459"/>
      <c r="L358" s="466"/>
      <c r="M358" s="458"/>
      <c r="N358" s="459"/>
      <c r="O358" s="466"/>
      <c r="P358" s="458"/>
      <c r="Q358" s="459">
        <v>43</v>
      </c>
      <c r="R358" s="466"/>
    </row>
    <row r="359" spans="2:18" ht="12.75">
      <c r="B359" s="508"/>
      <c r="C359" s="508"/>
      <c r="D359" s="509"/>
      <c r="E359" s="509"/>
      <c r="F359" s="510"/>
      <c r="G359" s="509"/>
      <c r="H359" s="509"/>
      <c r="I359" s="510"/>
      <c r="J359" s="509"/>
      <c r="K359" s="509"/>
      <c r="L359" s="510"/>
      <c r="M359" s="509"/>
      <c r="N359" s="509"/>
      <c r="O359" s="510"/>
      <c r="P359" s="509"/>
      <c r="Q359" s="509"/>
      <c r="R359" s="510"/>
    </row>
    <row r="360" spans="2:18" ht="12.75">
      <c r="B360" s="638" t="s">
        <v>186</v>
      </c>
      <c r="C360" s="638"/>
      <c r="D360" s="638"/>
      <c r="E360" s="638"/>
      <c r="F360" s="638"/>
      <c r="G360" s="638"/>
      <c r="H360" s="638"/>
      <c r="I360" s="638"/>
      <c r="J360" s="638"/>
      <c r="K360" s="638"/>
      <c r="L360" s="638"/>
      <c r="M360" s="638"/>
      <c r="N360" s="638"/>
      <c r="O360" s="638"/>
      <c r="P360" s="638"/>
      <c r="Q360" s="638"/>
      <c r="R360" s="638"/>
    </row>
    <row r="361" spans="2:18" ht="13.5" thickBot="1">
      <c r="B361" s="638"/>
      <c r="C361" s="638"/>
      <c r="D361" s="638"/>
      <c r="E361" s="638"/>
      <c r="F361" s="638"/>
      <c r="G361" s="638"/>
      <c r="H361" s="638"/>
      <c r="I361" s="638"/>
      <c r="J361" s="638"/>
      <c r="K361" s="638"/>
      <c r="L361" s="638"/>
      <c r="M361" s="638"/>
      <c r="N361" s="638"/>
      <c r="O361" s="638"/>
      <c r="P361" s="638"/>
      <c r="Q361" s="638"/>
      <c r="R361" s="638"/>
    </row>
    <row r="362" spans="2:18" ht="12.75">
      <c r="B362" s="779" t="s">
        <v>316</v>
      </c>
      <c r="C362" s="851"/>
      <c r="D362" s="821" t="s">
        <v>295</v>
      </c>
      <c r="E362" s="822"/>
      <c r="F362" s="858"/>
      <c r="G362" s="821" t="s">
        <v>296</v>
      </c>
      <c r="H362" s="822"/>
      <c r="I362" s="823"/>
      <c r="J362" s="821" t="s">
        <v>297</v>
      </c>
      <c r="K362" s="822"/>
      <c r="L362" s="823"/>
      <c r="M362" s="824" t="s">
        <v>298</v>
      </c>
      <c r="N362" s="822"/>
      <c r="O362" s="823"/>
      <c r="P362" s="824" t="s">
        <v>5</v>
      </c>
      <c r="Q362" s="822"/>
      <c r="R362" s="823"/>
    </row>
    <row r="363" spans="2:18" ht="26.25" thickBot="1">
      <c r="B363" s="781"/>
      <c r="C363" s="853"/>
      <c r="D363" s="399" t="s">
        <v>299</v>
      </c>
      <c r="E363" s="400" t="s">
        <v>300</v>
      </c>
      <c r="F363" s="401" t="s">
        <v>6</v>
      </c>
      <c r="G363" s="399" t="s">
        <v>299</v>
      </c>
      <c r="H363" s="400" t="s">
        <v>300</v>
      </c>
      <c r="I363" s="401" t="s">
        <v>6</v>
      </c>
      <c r="J363" s="399" t="s">
        <v>299</v>
      </c>
      <c r="K363" s="400" t="s">
        <v>300</v>
      </c>
      <c r="L363" s="401" t="s">
        <v>6</v>
      </c>
      <c r="M363" s="399" t="s">
        <v>299</v>
      </c>
      <c r="N363" s="400" t="s">
        <v>300</v>
      </c>
      <c r="O363" s="401" t="s">
        <v>6</v>
      </c>
      <c r="P363" s="399" t="s">
        <v>299</v>
      </c>
      <c r="Q363" s="400" t="s">
        <v>300</v>
      </c>
      <c r="R363" s="401" t="s">
        <v>6</v>
      </c>
    </row>
    <row r="364" spans="2:18" ht="13.5" thickBot="1">
      <c r="B364" s="467"/>
      <c r="C364" s="468"/>
      <c r="D364" s="469">
        <v>90027</v>
      </c>
      <c r="E364" s="469">
        <v>84681</v>
      </c>
      <c r="F364" s="470">
        <v>-0.05938218533992767</v>
      </c>
      <c r="G364" s="469">
        <v>54124.5</v>
      </c>
      <c r="H364" s="469">
        <v>54617</v>
      </c>
      <c r="I364" s="470">
        <v>0.009099391289055347</v>
      </c>
      <c r="J364" s="469">
        <v>5360</v>
      </c>
      <c r="K364" s="469">
        <v>5156</v>
      </c>
      <c r="L364" s="470">
        <v>-0.03805970028042793</v>
      </c>
      <c r="M364" s="469">
        <v>10172</v>
      </c>
      <c r="N364" s="469">
        <v>9997</v>
      </c>
      <c r="O364" s="470">
        <v>-0.01720408909022808</v>
      </c>
      <c r="P364" s="471">
        <v>159683.5</v>
      </c>
      <c r="Q364" s="469">
        <v>154451</v>
      </c>
      <c r="R364" s="470">
        <v>-0.032767944037914276</v>
      </c>
    </row>
  </sheetData>
  <mergeCells count="320">
    <mergeCell ref="B352:C353"/>
    <mergeCell ref="B345:C345"/>
    <mergeCell ref="B358:C358"/>
    <mergeCell ref="B354:C354"/>
    <mergeCell ref="B355:C355"/>
    <mergeCell ref="B356:C356"/>
    <mergeCell ref="B357:C357"/>
    <mergeCell ref="B346:C346"/>
    <mergeCell ref="B347:C347"/>
    <mergeCell ref="B362:C363"/>
    <mergeCell ref="B336:C336"/>
    <mergeCell ref="B332:C332"/>
    <mergeCell ref="B333:C333"/>
    <mergeCell ref="B334:C334"/>
    <mergeCell ref="B335:C335"/>
    <mergeCell ref="B342:C342"/>
    <mergeCell ref="B343:C343"/>
    <mergeCell ref="B348:C348"/>
    <mergeCell ref="B344:C344"/>
    <mergeCell ref="B317:C317"/>
    <mergeCell ref="B318:C318"/>
    <mergeCell ref="B319:C319"/>
    <mergeCell ref="B320:C320"/>
    <mergeCell ref="B328:R329"/>
    <mergeCell ref="D330:F330"/>
    <mergeCell ref="G330:I330"/>
    <mergeCell ref="B313:R314"/>
    <mergeCell ref="D315:F315"/>
    <mergeCell ref="G315:I315"/>
    <mergeCell ref="J315:L315"/>
    <mergeCell ref="M315:O315"/>
    <mergeCell ref="P315:R315"/>
    <mergeCell ref="B315:C316"/>
    <mergeCell ref="J330:L330"/>
    <mergeCell ref="M330:O330"/>
    <mergeCell ref="P330:R330"/>
    <mergeCell ref="B321:C321"/>
    <mergeCell ref="B322:C322"/>
    <mergeCell ref="B323:C323"/>
    <mergeCell ref="B324:C324"/>
    <mergeCell ref="B325:C325"/>
    <mergeCell ref="B326:C326"/>
    <mergeCell ref="B330:C331"/>
    <mergeCell ref="J352:L352"/>
    <mergeCell ref="M352:O352"/>
    <mergeCell ref="P352:R352"/>
    <mergeCell ref="B338:R339"/>
    <mergeCell ref="D340:F340"/>
    <mergeCell ref="G340:I340"/>
    <mergeCell ref="J340:L340"/>
    <mergeCell ref="M340:O340"/>
    <mergeCell ref="P340:R340"/>
    <mergeCell ref="B340:C341"/>
    <mergeCell ref="B277:C277"/>
    <mergeCell ref="B360:R361"/>
    <mergeCell ref="D362:F362"/>
    <mergeCell ref="G362:I362"/>
    <mergeCell ref="J362:L362"/>
    <mergeCell ref="M362:O362"/>
    <mergeCell ref="P362:R362"/>
    <mergeCell ref="B350:R351"/>
    <mergeCell ref="D352:F352"/>
    <mergeCell ref="G352:I352"/>
    <mergeCell ref="B263:C263"/>
    <mergeCell ref="B265:C265"/>
    <mergeCell ref="B267:C267"/>
    <mergeCell ref="B284:R285"/>
    <mergeCell ref="B269:C269"/>
    <mergeCell ref="B279:C279"/>
    <mergeCell ref="B281:C281"/>
    <mergeCell ref="B271:C271"/>
    <mergeCell ref="B273:C273"/>
    <mergeCell ref="B275:C275"/>
    <mergeCell ref="B258:C258"/>
    <mergeCell ref="B259:C259"/>
    <mergeCell ref="B260:C260"/>
    <mergeCell ref="B262:C262"/>
    <mergeCell ref="B254:C254"/>
    <mergeCell ref="B253:C253"/>
    <mergeCell ref="B255:C255"/>
    <mergeCell ref="B256:C256"/>
    <mergeCell ref="B249:C249"/>
    <mergeCell ref="B250:C250"/>
    <mergeCell ref="B251:C251"/>
    <mergeCell ref="B252:C252"/>
    <mergeCell ref="B246:C246"/>
    <mergeCell ref="B244:C245"/>
    <mergeCell ref="B247:C247"/>
    <mergeCell ref="B248:C248"/>
    <mergeCell ref="B242:R243"/>
    <mergeCell ref="D244:F244"/>
    <mergeCell ref="G244:I244"/>
    <mergeCell ref="J244:L244"/>
    <mergeCell ref="M244:O244"/>
    <mergeCell ref="P244:R244"/>
    <mergeCell ref="J303:L303"/>
    <mergeCell ref="M303:O303"/>
    <mergeCell ref="P303:R303"/>
    <mergeCell ref="B286:R287"/>
    <mergeCell ref="D288:F288"/>
    <mergeCell ref="G288:I288"/>
    <mergeCell ref="J288:L288"/>
    <mergeCell ref="M288:O288"/>
    <mergeCell ref="P288:R288"/>
    <mergeCell ref="B288:C289"/>
    <mergeCell ref="B305:C305"/>
    <mergeCell ref="B295:C295"/>
    <mergeCell ref="B296:C296"/>
    <mergeCell ref="B297:C297"/>
    <mergeCell ref="B291:C291"/>
    <mergeCell ref="B290:C290"/>
    <mergeCell ref="B292:C292"/>
    <mergeCell ref="B293:C293"/>
    <mergeCell ref="B294:C294"/>
    <mergeCell ref="B307:C307"/>
    <mergeCell ref="B308:C308"/>
    <mergeCell ref="B306:C306"/>
    <mergeCell ref="B298:C298"/>
    <mergeCell ref="B299:C299"/>
    <mergeCell ref="B301:R302"/>
    <mergeCell ref="B303:B304"/>
    <mergeCell ref="C303:C304"/>
    <mergeCell ref="D303:F303"/>
    <mergeCell ref="G303:I303"/>
    <mergeCell ref="B197:R198"/>
    <mergeCell ref="P199:R199"/>
    <mergeCell ref="D199:F199"/>
    <mergeCell ref="G199:I199"/>
    <mergeCell ref="J199:L199"/>
    <mergeCell ref="M199:O199"/>
    <mergeCell ref="B201:C201"/>
    <mergeCell ref="B199:C200"/>
    <mergeCell ref="B203:C203"/>
    <mergeCell ref="B204:C204"/>
    <mergeCell ref="B202:C202"/>
    <mergeCell ref="B206:C206"/>
    <mergeCell ref="B208:C208"/>
    <mergeCell ref="B209:C209"/>
    <mergeCell ref="B210:C210"/>
    <mergeCell ref="B211:C211"/>
    <mergeCell ref="B207:C207"/>
    <mergeCell ref="B212:C212"/>
    <mergeCell ref="B213:C213"/>
    <mergeCell ref="B214:C214"/>
    <mergeCell ref="B215:C215"/>
    <mergeCell ref="B216:C216"/>
    <mergeCell ref="B218:C218"/>
    <mergeCell ref="B219:C219"/>
    <mergeCell ref="B221:C221"/>
    <mergeCell ref="B223:C223"/>
    <mergeCell ref="B224:C224"/>
    <mergeCell ref="B225:C225"/>
    <mergeCell ref="B226:C226"/>
    <mergeCell ref="B227:C227"/>
    <mergeCell ref="B229:C229"/>
    <mergeCell ref="B230:C230"/>
    <mergeCell ref="B231:C231"/>
    <mergeCell ref="B232:C232"/>
    <mergeCell ref="B233:C233"/>
    <mergeCell ref="B234:C234"/>
    <mergeCell ref="B239:C239"/>
    <mergeCell ref="B235:C235"/>
    <mergeCell ref="B236:C236"/>
    <mergeCell ref="B237:C237"/>
    <mergeCell ref="B238:C238"/>
    <mergeCell ref="B191:C191"/>
    <mergeCell ref="B192:C192"/>
    <mergeCell ref="B194:C194"/>
    <mergeCell ref="B185:C185"/>
    <mergeCell ref="B186:C186"/>
    <mergeCell ref="B187:C187"/>
    <mergeCell ref="B189:C189"/>
    <mergeCell ref="B181:C181"/>
    <mergeCell ref="B182:C182"/>
    <mergeCell ref="B183:C183"/>
    <mergeCell ref="B184:C184"/>
    <mergeCell ref="B173:C173"/>
    <mergeCell ref="B175:C175"/>
    <mergeCell ref="B177:C177"/>
    <mergeCell ref="B179:C179"/>
    <mergeCell ref="B169:C169"/>
    <mergeCell ref="B170:C170"/>
    <mergeCell ref="B171:C171"/>
    <mergeCell ref="B172:C172"/>
    <mergeCell ref="B162:C162"/>
    <mergeCell ref="B164:C164"/>
    <mergeCell ref="B165:C165"/>
    <mergeCell ref="B167:C167"/>
    <mergeCell ref="B158:C158"/>
    <mergeCell ref="B159:C159"/>
    <mergeCell ref="B160:C160"/>
    <mergeCell ref="B151:C152"/>
    <mergeCell ref="B153:C153"/>
    <mergeCell ref="B155:C155"/>
    <mergeCell ref="B156:C156"/>
    <mergeCell ref="B157:C157"/>
    <mergeCell ref="B147:R148"/>
    <mergeCell ref="B149:R150"/>
    <mergeCell ref="D151:F151"/>
    <mergeCell ref="G151:I151"/>
    <mergeCell ref="J151:L151"/>
    <mergeCell ref="M151:O151"/>
    <mergeCell ref="P151:R151"/>
    <mergeCell ref="B88:C88"/>
    <mergeCell ref="B79:C79"/>
    <mergeCell ref="B81:C81"/>
    <mergeCell ref="B58:R59"/>
    <mergeCell ref="D60:F60"/>
    <mergeCell ref="G60:I60"/>
    <mergeCell ref="J60:L60"/>
    <mergeCell ref="M60:O60"/>
    <mergeCell ref="P60:R60"/>
    <mergeCell ref="B72:C72"/>
    <mergeCell ref="B136:R137"/>
    <mergeCell ref="D138:F138"/>
    <mergeCell ref="G138:I138"/>
    <mergeCell ref="J138:L138"/>
    <mergeCell ref="M138:O138"/>
    <mergeCell ref="P138:R138"/>
    <mergeCell ref="B138:C139"/>
    <mergeCell ref="B140:C140"/>
    <mergeCell ref="B141:C141"/>
    <mergeCell ref="B142:C142"/>
    <mergeCell ref="B144:C144"/>
    <mergeCell ref="B143:C143"/>
    <mergeCell ref="B60:C61"/>
    <mergeCell ref="B62:C62"/>
    <mergeCell ref="B64:C64"/>
    <mergeCell ref="B63:C63"/>
    <mergeCell ref="B65:C65"/>
    <mergeCell ref="B66:C66"/>
    <mergeCell ref="B67:C67"/>
    <mergeCell ref="B68:C68"/>
    <mergeCell ref="B70:C70"/>
    <mergeCell ref="B82:C82"/>
    <mergeCell ref="B86:C86"/>
    <mergeCell ref="B84:C84"/>
    <mergeCell ref="B75:C75"/>
    <mergeCell ref="B77:C77"/>
    <mergeCell ref="B73:C73"/>
    <mergeCell ref="B90:C90"/>
    <mergeCell ref="B91:C91"/>
    <mergeCell ref="B92:C92"/>
    <mergeCell ref="B93:C93"/>
    <mergeCell ref="B95:C95"/>
    <mergeCell ref="B97:C97"/>
    <mergeCell ref="B98:C98"/>
    <mergeCell ref="B99:C99"/>
    <mergeCell ref="B104:C104"/>
    <mergeCell ref="B105:C105"/>
    <mergeCell ref="B106:C106"/>
    <mergeCell ref="B96:C96"/>
    <mergeCell ref="B100:C100"/>
    <mergeCell ref="B101:C101"/>
    <mergeCell ref="B102:C102"/>
    <mergeCell ref="B103:C103"/>
    <mergeCell ref="B108:C108"/>
    <mergeCell ref="B109:C109"/>
    <mergeCell ref="B110:C110"/>
    <mergeCell ref="B111:C111"/>
    <mergeCell ref="B112:C112"/>
    <mergeCell ref="B114:C114"/>
    <mergeCell ref="B115:C115"/>
    <mergeCell ref="B116:C116"/>
    <mergeCell ref="B118:C118"/>
    <mergeCell ref="B119:C119"/>
    <mergeCell ref="B120:C120"/>
    <mergeCell ref="B122:C122"/>
    <mergeCell ref="B123:C123"/>
    <mergeCell ref="B124:C124"/>
    <mergeCell ref="B126:C126"/>
    <mergeCell ref="B127:C127"/>
    <mergeCell ref="B134:C134"/>
    <mergeCell ref="B128:C128"/>
    <mergeCell ref="B130:C130"/>
    <mergeCell ref="B131:C131"/>
    <mergeCell ref="B132:C132"/>
    <mergeCell ref="B55:C55"/>
    <mergeCell ref="B48:C48"/>
    <mergeCell ref="B50:C50"/>
    <mergeCell ref="B52:C52"/>
    <mergeCell ref="B54:C54"/>
    <mergeCell ref="B53:C53"/>
    <mergeCell ref="B41:C41"/>
    <mergeCell ref="B43:C43"/>
    <mergeCell ref="B45:C45"/>
    <mergeCell ref="B46:C46"/>
    <mergeCell ref="B44:C44"/>
    <mergeCell ref="B34:C34"/>
    <mergeCell ref="B36:C36"/>
    <mergeCell ref="B37:C37"/>
    <mergeCell ref="B39:C39"/>
    <mergeCell ref="B28:C28"/>
    <mergeCell ref="B30:C30"/>
    <mergeCell ref="B32:C32"/>
    <mergeCell ref="B20:C20"/>
    <mergeCell ref="B22:C22"/>
    <mergeCell ref="B23:C23"/>
    <mergeCell ref="B24:C24"/>
    <mergeCell ref="B15:C15"/>
    <mergeCell ref="B17:C17"/>
    <mergeCell ref="B18:C18"/>
    <mergeCell ref="B19:C19"/>
    <mergeCell ref="B16:C16"/>
    <mergeCell ref="B7:C7"/>
    <mergeCell ref="B5:C6"/>
    <mergeCell ref="B8:C8"/>
    <mergeCell ref="B9:C9"/>
    <mergeCell ref="B1:R2"/>
    <mergeCell ref="B3:R4"/>
    <mergeCell ref="D5:F5"/>
    <mergeCell ref="G5:I5"/>
    <mergeCell ref="J5:L5"/>
    <mergeCell ref="M5:O5"/>
    <mergeCell ref="P5:R5"/>
    <mergeCell ref="B10:C10"/>
    <mergeCell ref="B14:C14"/>
    <mergeCell ref="B11:C11"/>
    <mergeCell ref="B12:C12"/>
    <mergeCell ref="B13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Brown</dc:creator>
  <cp:keywords/>
  <dc:description/>
  <cp:lastModifiedBy>Eric Brown</cp:lastModifiedBy>
  <dcterms:created xsi:type="dcterms:W3CDTF">2005-04-18T16:17:01Z</dcterms:created>
  <dcterms:modified xsi:type="dcterms:W3CDTF">2005-05-02T16:26:24Z</dcterms:modified>
  <cp:category/>
  <cp:version/>
  <cp:contentType/>
  <cp:contentStatus/>
</cp:coreProperties>
</file>