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35" windowWidth="8040" windowHeight="6090" tabRatio="601" activeTab="0"/>
  </bookViews>
  <sheets>
    <sheet name="crse enrollmnt, pg11" sheetId="1" r:id="rId1"/>
    <sheet name="course enrollmnt, pg 12-14" sheetId="2" r:id="rId2"/>
    <sheet name="course enroll, pg15-17" sheetId="3" r:id="rId3"/>
    <sheet name="college_DEWU p 18" sheetId="4" r:id="rId4"/>
    <sheet name="DEWU_subject p19-21" sheetId="5" r:id="rId5"/>
  </sheets>
  <definedNames>
    <definedName name="HTML_CodePage" hidden="1">1252</definedName>
    <definedName name="HTML_Control" hidden="1">{"'hc, pg1'!$A$1:$G$43"}</definedName>
    <definedName name="HTML_Description" hidden="1">""</definedName>
    <definedName name="HTML_Email" hidden="1">""</definedName>
    <definedName name="HTML_Header" hidden="1">""</definedName>
    <definedName name="HTML_LastUpdate" hidden="1">"11/15/00"</definedName>
    <definedName name="HTML_LineAfter" hidden="1">FALSE</definedName>
    <definedName name="HTML_LineBefore" hidden="1">FALSE</definedName>
    <definedName name="HTML_Name" hidden="1">"Jean Mason"</definedName>
    <definedName name="HTML_OBDlg2" hidden="1">TRUE</definedName>
    <definedName name="HTML_OBDlg4" hidden="1">TRUE</definedName>
    <definedName name="HTML_OS" hidden="1">0</definedName>
    <definedName name="HTML_PathFile" hidden="1">"I:\Jean\Fall_HC.htm"</definedName>
    <definedName name="HTML_Title" hidden="1">""</definedName>
    <definedName name="_xlnm.Print_Area" localSheetId="2">'course enroll, pg15-17'!$A$1:$J$120</definedName>
    <definedName name="_xlnm.Print_Area" localSheetId="4">'DEWU_subject p19-21'!$A$1:$P$128</definedName>
    <definedName name="_xlnm.Print_Titles" localSheetId="2">'course enroll, pg15-17'!$1:$6</definedName>
    <definedName name="_xlnm.Print_Titles" localSheetId="1">'course enrollmnt, pg 12-14'!$1:$7</definedName>
    <definedName name="_xlnm.Print_Titles" localSheetId="4">'DEWU_subject p19-21'!$1:$7</definedName>
  </definedNames>
  <calcPr fullCalcOnLoad="1"/>
</workbook>
</file>

<file path=xl/sharedStrings.xml><?xml version="1.0" encoding="utf-8"?>
<sst xmlns="http://schemas.openxmlformats.org/spreadsheetml/2006/main" count="431" uniqueCount="181">
  <si>
    <t>CLEVELAND STATE UNIVERSITY</t>
  </si>
  <si>
    <t>College</t>
  </si>
  <si>
    <t>Total</t>
  </si>
  <si>
    <t>Undergrad</t>
  </si>
  <si>
    <t>Arts &amp; Sciences</t>
  </si>
  <si>
    <t>Business</t>
  </si>
  <si>
    <t>Education</t>
  </si>
  <si>
    <t>Engineering</t>
  </si>
  <si>
    <t>First College</t>
  </si>
  <si>
    <t xml:space="preserve">Law </t>
  </si>
  <si>
    <t>University Studies</t>
  </si>
  <si>
    <t>Urban Affairs</t>
  </si>
  <si>
    <t xml:space="preserve">   TOTAL</t>
  </si>
  <si>
    <t>Undergraduate</t>
  </si>
  <si>
    <t>TOTAL</t>
  </si>
  <si>
    <t>Graduate and Law</t>
  </si>
  <si>
    <t xml:space="preserve">Percent Change </t>
  </si>
  <si>
    <t>Law</t>
  </si>
  <si>
    <t>University  Studies</t>
  </si>
  <si>
    <t>Career Services</t>
  </si>
  <si>
    <t>Military Science</t>
  </si>
  <si>
    <t xml:space="preserve">NOTES: </t>
  </si>
  <si>
    <t>STUDENT CREDIT HOURS AND FTE ENROLLMENT</t>
  </si>
  <si>
    <t>Student Credit Hours (SCH)</t>
  </si>
  <si>
    <t>Full-Time Equivalent (FTE)</t>
  </si>
  <si>
    <t xml:space="preserve">Undergrad </t>
  </si>
  <si>
    <t xml:space="preserve">Graduate and Law </t>
  </si>
  <si>
    <t xml:space="preserve">Total </t>
  </si>
  <si>
    <t>College of Arts &amp; Sciences</t>
  </si>
  <si>
    <t>Anthropology</t>
  </si>
  <si>
    <t>Art</t>
  </si>
  <si>
    <t>Chemistry</t>
  </si>
  <si>
    <t>Classical and Medieval Studies</t>
  </si>
  <si>
    <t>Communications</t>
  </si>
  <si>
    <t>Dramatic Arts</t>
  </si>
  <si>
    <t>Economics</t>
  </si>
  <si>
    <t>English</t>
  </si>
  <si>
    <t>French</t>
  </si>
  <si>
    <t>German</t>
  </si>
  <si>
    <t>Greek</t>
  </si>
  <si>
    <t>History</t>
  </si>
  <si>
    <t>Health Sciences</t>
  </si>
  <si>
    <t>Latin</t>
  </si>
  <si>
    <t>Modern Languages</t>
  </si>
  <si>
    <t>Mathematics</t>
  </si>
  <si>
    <t>Applied Music</t>
  </si>
  <si>
    <t>Music</t>
  </si>
  <si>
    <t>Nursing</t>
  </si>
  <si>
    <t>Philosophy</t>
  </si>
  <si>
    <t>Physics</t>
  </si>
  <si>
    <t>Political Science</t>
  </si>
  <si>
    <t>Psychology</t>
  </si>
  <si>
    <t>Religious Studies</t>
  </si>
  <si>
    <t>Sociology</t>
  </si>
  <si>
    <t>Speech and Hearing</t>
  </si>
  <si>
    <t>Spanish</t>
  </si>
  <si>
    <t>Social Work</t>
  </si>
  <si>
    <t>College of Arts &amp; Sciences Total</t>
  </si>
  <si>
    <t>College of Business</t>
  </si>
  <si>
    <t>Accounting</t>
  </si>
  <si>
    <t>Business Law</t>
  </si>
  <si>
    <t>Computer &amp; Information Science</t>
  </si>
  <si>
    <t>Finance</t>
  </si>
  <si>
    <t>General Administration</t>
  </si>
  <si>
    <t>Health Care Administration</t>
  </si>
  <si>
    <t>Information Systems</t>
  </si>
  <si>
    <t>Marketing</t>
  </si>
  <si>
    <t>Management &amp; Labor</t>
  </si>
  <si>
    <t>Operation Mgmt &amp; Business</t>
  </si>
  <si>
    <t>College of Business Total</t>
  </si>
  <si>
    <t>College of Education</t>
  </si>
  <si>
    <t>Dance</t>
  </si>
  <si>
    <t>Early Childhood Education</t>
  </si>
  <si>
    <t>Education Counseling</t>
  </si>
  <si>
    <t>Middle Childhood Education</t>
  </si>
  <si>
    <t>Education-Special Offering</t>
  </si>
  <si>
    <t>Doctoral Education</t>
  </si>
  <si>
    <t>Special Education</t>
  </si>
  <si>
    <t>Specialized Study &amp; Field Experience</t>
  </si>
  <si>
    <t>Health Education</t>
  </si>
  <si>
    <t>HPER-Core Curriculum</t>
  </si>
  <si>
    <t>Physical Education-Professional</t>
  </si>
  <si>
    <t>Physical Education-Service</t>
  </si>
  <si>
    <t>College of Education Total</t>
  </si>
  <si>
    <t>College of Engineering</t>
  </si>
  <si>
    <t>Chemical Engineering</t>
  </si>
  <si>
    <t>Civil Engineering</t>
  </si>
  <si>
    <t>Engineering Science</t>
  </si>
  <si>
    <t>Mechanical Engineering</t>
  </si>
  <si>
    <t>Engineering Mechanics</t>
  </si>
  <si>
    <t>College of Engineering Total</t>
  </si>
  <si>
    <t>College of Law</t>
  </si>
  <si>
    <t>Curriculum &amp; Instruction</t>
  </si>
  <si>
    <t>University Studies Total</t>
  </si>
  <si>
    <t>College of Urban Affairs</t>
  </si>
  <si>
    <t>Environmental Studies</t>
  </si>
  <si>
    <t>Public Administration</t>
  </si>
  <si>
    <t>Planning, Design &amp; Development</t>
  </si>
  <si>
    <t>Urban Studies</t>
  </si>
  <si>
    <t>College of Urban Affairs Total</t>
  </si>
  <si>
    <t>Air Force ROTC</t>
  </si>
  <si>
    <t>Military Science Total</t>
  </si>
  <si>
    <t>CSU TOTAL</t>
  </si>
  <si>
    <t>Public Health</t>
  </si>
  <si>
    <t>Women's Studies</t>
  </si>
  <si>
    <t>Doctor of Business Administration</t>
  </si>
  <si>
    <t>Cleveland State University</t>
  </si>
  <si>
    <t>Graduate/Law</t>
  </si>
  <si>
    <t>Percent Change</t>
  </si>
  <si>
    <t>College of Arts and Sciences Total</t>
  </si>
  <si>
    <t>Master of Business Administration</t>
  </si>
  <si>
    <t>College/Course Subject</t>
  </si>
  <si>
    <t>SUMMARY OF STUDENT CREDIT HOURS BY MEETING TIME</t>
  </si>
  <si>
    <t>Meeting Time</t>
  </si>
  <si>
    <t>Day</t>
  </si>
  <si>
    <t>Math Technology</t>
  </si>
  <si>
    <t>Biology (BIO)</t>
  </si>
  <si>
    <t>Geology (GEO)</t>
  </si>
  <si>
    <t>Biology, Geology &amp; Environmental Science</t>
  </si>
  <si>
    <t>College of Arts and Sciences</t>
  </si>
  <si>
    <t>English Translations of Foreign Literature</t>
  </si>
  <si>
    <t>Electrical &amp; Computer Egr</t>
  </si>
  <si>
    <t>Electronic Engineering Tech</t>
  </si>
  <si>
    <t>General Engineering Tech</t>
  </si>
  <si>
    <t>Industrial &amp; Manufacturing Egr</t>
  </si>
  <si>
    <t>Adult Learning &amp; Development (ALD)</t>
  </si>
  <si>
    <t>Individually Arranged</t>
  </si>
  <si>
    <t>Mechanical Engineering Technology</t>
  </si>
  <si>
    <t>Coun, Admin, Super, Adult (ADM &amp; EDE)</t>
  </si>
  <si>
    <t>Curriculum &amp; Instruction (Graduate: EDB, EGT, &amp; ETE)</t>
  </si>
  <si>
    <t>Industrial &amp; Manufacturing Engineering</t>
  </si>
  <si>
    <t>Evening</t>
  </si>
  <si>
    <t>Weekend</t>
  </si>
  <si>
    <t xml:space="preserve">Individually Arranged </t>
  </si>
  <si>
    <t>STUDENT CREDIT HOURS  BY COLLEGE, DEPARTMENT AND MEETING TIME</t>
  </si>
  <si>
    <t>Master of Business Admin</t>
  </si>
  <si>
    <t>Curriculum &amp; Instruction (EDB, EGT, ETE)</t>
  </si>
  <si>
    <t>Special Education (ESE, EDW, EDX)</t>
  </si>
  <si>
    <t>Education-Secondary (EDS)</t>
  </si>
  <si>
    <t>Arts &amp; Science</t>
  </si>
  <si>
    <t>Doctor of Business Admin</t>
  </si>
  <si>
    <t>Education-Secondary</t>
  </si>
  <si>
    <t>Electronic Engineering Technology</t>
  </si>
  <si>
    <t>General Engineering Technology</t>
  </si>
  <si>
    <t>Mechanical Egr Tech</t>
  </si>
  <si>
    <t>Urban Services Administration</t>
  </si>
  <si>
    <t xml:space="preserve">Business </t>
  </si>
  <si>
    <t>Environmental Science (EVS)</t>
  </si>
  <si>
    <t>National Student Exchange</t>
  </si>
  <si>
    <t xml:space="preserve">Public Safety Management </t>
  </si>
  <si>
    <t xml:space="preserve">Urban Services Administration </t>
  </si>
  <si>
    <t>Graduate Studies</t>
  </si>
  <si>
    <t>Air Force</t>
  </si>
  <si>
    <t>Summary of Student Credit Hours by Course Level</t>
  </si>
  <si>
    <t>Specialized Instructional/Teacher Education</t>
  </si>
  <si>
    <t>Notes:</t>
  </si>
  <si>
    <t>College by Course Level</t>
  </si>
  <si>
    <t>Linguistics</t>
  </si>
  <si>
    <t>Registered Credit Hours *</t>
  </si>
  <si>
    <t>Graduate</t>
  </si>
  <si>
    <t>Headcount</t>
  </si>
  <si>
    <t>Cumulative Percent</t>
  </si>
  <si>
    <t>* Fractionated student credit hours were rounded to the nearest whole hour.</t>
  </si>
  <si>
    <t>&gt;=24</t>
  </si>
  <si>
    <t>Registered Students by Level and Credit Hour (SCH) Distribution</t>
  </si>
  <si>
    <t>Public SafetyManagement</t>
  </si>
  <si>
    <t>TOTAL STUDENT CREDIT HOURS COMPARED TO PRIOR YEAR</t>
  </si>
  <si>
    <t>Summer 2003</t>
  </si>
  <si>
    <t>First College Total</t>
  </si>
  <si>
    <t>Italian</t>
  </si>
  <si>
    <t>Education-SIP (EDC, EDW)</t>
  </si>
  <si>
    <t>Environmental Engineering</t>
  </si>
  <si>
    <t>College of Graduate Studies</t>
  </si>
  <si>
    <t>Note: Total student credit hours exclude SAB (Study Abroad) courses. 32 student credit hours (sch) were excluded in summer 2003 and 70 excluded in summer 2002. FTE is calculated by dividing student credit hours by 15.</t>
  </si>
  <si>
    <t>`</t>
  </si>
  <si>
    <t>Note: Total student credit hours exclude SAB (Study Abroad) courses. 32 student credit hours (sch) were excluded in summer 2003 and 70 excluded in summer 2002.</t>
  </si>
  <si>
    <t>1) Total student credit hours exclude SAB (Study Abroad) courses; 32 student credit hours were excluded in summer 2003 and 70 student credit hours were excluded in summer 2002. In 2002 and 2003 Nursing is included in the College of Education.</t>
  </si>
  <si>
    <t>Total student credit hours exclude SAB (Study Abroad) courses. 32 student credit hours were excluded in summer 2003 and 70 were excluded in summer 2002. In 2002 and 2003 Nursing is included in the College of Education.</t>
  </si>
  <si>
    <t>Weekend: Friday after 4pm through Sunday</t>
  </si>
  <si>
    <t>Evening: after 4pm, Monday through Friday</t>
  </si>
  <si>
    <t>Day: until 4pm Monday through Friday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</si>
</sst>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
    <numFmt numFmtId="168" formatCode="#,##0.0"/>
    <numFmt numFmtId="169" formatCode="_(* #,##0.0_);_(* \(#,##0.0\);_(* &quot;-&quot;?_);_(@_)"/>
    <numFmt numFmtId="170" formatCode="0.000%"/>
    <numFmt numFmtId="171" formatCode="#,##0.000"/>
    <numFmt numFmtId="172" formatCode="0\ "/>
    <numFmt numFmtId="173" formatCode="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s>
  <fonts count="12">
    <font>
      <sz val="10"/>
      <name val="Arial"/>
      <family val="0"/>
    </font>
    <font>
      <b/>
      <sz val="12"/>
      <name val="Arial"/>
      <family val="2"/>
    </font>
    <font>
      <b/>
      <sz val="10"/>
      <name val="Arial"/>
      <family val="2"/>
    </font>
    <font>
      <sz val="9"/>
      <name val="Arial"/>
      <family val="2"/>
    </font>
    <font>
      <sz val="8"/>
      <name val="Arial"/>
      <family val="2"/>
    </font>
    <font>
      <b/>
      <sz val="9"/>
      <name val="Arial"/>
      <family val="2"/>
    </font>
    <font>
      <b/>
      <sz val="11"/>
      <name val="Arial"/>
      <family val="2"/>
    </font>
    <font>
      <sz val="10"/>
      <color indexed="8"/>
      <name val="MS Sans Serif"/>
      <family val="0"/>
    </font>
    <font>
      <sz val="9"/>
      <color indexed="8"/>
      <name val="Arial"/>
      <family val="2"/>
    </font>
    <font>
      <u val="single"/>
      <sz val="10"/>
      <color indexed="12"/>
      <name val="Arial"/>
      <family val="0"/>
    </font>
    <font>
      <u val="single"/>
      <sz val="10"/>
      <color indexed="36"/>
      <name val="Arial"/>
      <family val="0"/>
    </font>
    <font>
      <sz val="10"/>
      <color indexed="8"/>
      <name val="Arial"/>
      <family val="0"/>
    </font>
  </fonts>
  <fills count="8">
    <fill>
      <patternFill/>
    </fill>
    <fill>
      <patternFill patternType="gray125"/>
    </fill>
    <fill>
      <patternFill patternType="solid">
        <fgColor indexed="65"/>
        <bgColor indexed="64"/>
      </patternFill>
    </fill>
    <fill>
      <patternFill patternType="solid">
        <fgColor indexed="22"/>
        <bgColor indexed="64"/>
      </patternFill>
    </fill>
    <fill>
      <patternFill patternType="solid">
        <fgColor indexed="65"/>
        <bgColor indexed="64"/>
      </patternFill>
    </fill>
    <fill>
      <patternFill patternType="solid">
        <fgColor indexed="22"/>
        <bgColor indexed="64"/>
      </patternFill>
    </fill>
    <fill>
      <patternFill patternType="solid">
        <fgColor indexed="13"/>
        <bgColor indexed="64"/>
      </patternFill>
    </fill>
    <fill>
      <patternFill patternType="solid">
        <fgColor indexed="22"/>
        <bgColor indexed="64"/>
      </patternFill>
    </fill>
  </fills>
  <borders count="72">
    <border>
      <left/>
      <right/>
      <top/>
      <bottom/>
      <diagonal/>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style="hair"/>
      <bottom style="thin"/>
    </border>
    <border>
      <left>
        <color indexed="63"/>
      </left>
      <right style="hair"/>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style="thin"/>
      <right>
        <color indexed="63"/>
      </right>
      <top>
        <color indexed="63"/>
      </top>
      <bottom style="hair"/>
    </border>
    <border>
      <left style="hair"/>
      <right>
        <color indexed="63"/>
      </right>
      <top style="hair"/>
      <bottom style="thin"/>
    </border>
    <border>
      <left style="hair"/>
      <right style="thin"/>
      <top style="hair"/>
      <bottom style="thin"/>
    </border>
    <border>
      <left style="thin"/>
      <right style="hair"/>
      <top style="hair"/>
      <bottom style="thin"/>
    </border>
    <border>
      <left style="hair"/>
      <right style="hair"/>
      <top style="hair"/>
      <bottom style="thin"/>
    </border>
    <border>
      <left style="thin"/>
      <right>
        <color indexed="63"/>
      </right>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color indexed="63"/>
      </right>
      <top style="thin"/>
      <bottom>
        <color indexed="63"/>
      </bottom>
    </border>
    <border>
      <left style="thin"/>
      <right>
        <color indexed="63"/>
      </right>
      <top>
        <color indexed="63"/>
      </top>
      <bottom style="thin"/>
    </border>
    <border>
      <left style="hair"/>
      <right>
        <color indexed="63"/>
      </right>
      <top style="thin"/>
      <bottom style="thin"/>
    </border>
    <border>
      <left>
        <color indexed="63"/>
      </left>
      <right style="hair"/>
      <top style="hair"/>
      <bottom style="thin"/>
    </border>
    <border>
      <left>
        <color indexed="63"/>
      </left>
      <right style="thin"/>
      <top style="thin"/>
      <bottom style="thin"/>
    </border>
    <border>
      <left>
        <color indexed="63"/>
      </left>
      <right>
        <color indexed="63"/>
      </right>
      <top>
        <color indexed="63"/>
      </top>
      <bottom style="thin"/>
    </border>
    <border>
      <left style="hair"/>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hair"/>
      <top style="thin"/>
      <bottom style="thin"/>
    </border>
    <border>
      <left style="thin"/>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thin"/>
      <top style="thin"/>
      <bottom style="hair"/>
    </border>
    <border>
      <left style="thin"/>
      <right style="thin"/>
      <top style="hair"/>
      <bottom style="hair"/>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mediu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hair"/>
      <top>
        <color indexed="63"/>
      </top>
      <bottom style="thin"/>
    </border>
    <border>
      <left style="hair"/>
      <right style="hair"/>
      <top style="thin"/>
      <bottom>
        <color indexed="63"/>
      </bottom>
    </border>
    <border>
      <left>
        <color indexed="63"/>
      </left>
      <right style="thin"/>
      <top style="hair"/>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color indexed="63"/>
      </right>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589">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Border="1" applyAlignment="1">
      <alignment vertical="center"/>
    </xf>
    <xf numFmtId="3" fontId="2" fillId="0" borderId="4" xfId="0" applyNumberFormat="1" applyFont="1" applyBorder="1" applyAlignment="1">
      <alignment horizontal="center" vertical="center" wrapText="1"/>
    </xf>
    <xf numFmtId="0" fontId="0" fillId="0" borderId="5" xfId="0" applyBorder="1" applyAlignment="1">
      <alignment horizontal="left" vertical="center" indent="2"/>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0" fillId="0" borderId="0" xfId="0" applyBorder="1" applyAlignment="1">
      <alignment vertical="center"/>
    </xf>
    <xf numFmtId="3" fontId="0" fillId="0" borderId="9" xfId="0" applyNumberFormat="1" applyBorder="1" applyAlignment="1">
      <alignment vertical="center"/>
    </xf>
    <xf numFmtId="3" fontId="0" fillId="0" borderId="10" xfId="0" applyNumberFormat="1" applyBorder="1" applyAlignment="1">
      <alignment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2" fillId="2" borderId="13" xfId="0" applyFont="1" applyFill="1" applyBorder="1" applyAlignment="1">
      <alignment horizontal="right" vertical="center"/>
    </xf>
    <xf numFmtId="3" fontId="0" fillId="0" borderId="14" xfId="0" applyNumberFormat="1" applyBorder="1" applyAlignment="1">
      <alignment vertical="center"/>
    </xf>
    <xf numFmtId="0" fontId="0" fillId="0" borderId="15" xfId="0" applyBorder="1" applyAlignment="1">
      <alignment vertical="center"/>
    </xf>
    <xf numFmtId="3" fontId="0" fillId="0" borderId="0" xfId="0" applyNumberFormat="1" applyBorder="1" applyAlignment="1">
      <alignment vertical="center"/>
    </xf>
    <xf numFmtId="3" fontId="0" fillId="0" borderId="16" xfId="0" applyNumberFormat="1" applyBorder="1" applyAlignment="1">
      <alignment vertical="center"/>
    </xf>
    <xf numFmtId="0" fontId="2" fillId="0" borderId="0" xfId="0" applyFont="1" applyBorder="1" applyAlignment="1">
      <alignment vertical="center"/>
    </xf>
    <xf numFmtId="166" fontId="0" fillId="0" borderId="8" xfId="22" applyNumberFormat="1" applyBorder="1" applyAlignment="1">
      <alignment vertical="center"/>
    </xf>
    <xf numFmtId="3" fontId="0" fillId="0" borderId="17" xfId="0" applyNumberFormat="1" applyBorder="1" applyAlignment="1">
      <alignment vertical="center"/>
    </xf>
    <xf numFmtId="166" fontId="0" fillId="0" borderId="17" xfId="22" applyNumberFormat="1" applyFont="1" applyBorder="1" applyAlignment="1">
      <alignment horizontal="right" vertical="center"/>
    </xf>
    <xf numFmtId="3" fontId="0" fillId="0" borderId="14" xfId="0" applyNumberFormat="1" applyFont="1" applyBorder="1" applyAlignment="1">
      <alignment vertical="center"/>
    </xf>
    <xf numFmtId="0" fontId="0" fillId="0" borderId="8" xfId="0" applyBorder="1" applyAlignment="1">
      <alignment vertical="center"/>
    </xf>
    <xf numFmtId="0" fontId="2" fillId="0" borderId="5" xfId="0" applyFont="1" applyBorder="1" applyAlignment="1">
      <alignment vertical="center"/>
    </xf>
    <xf numFmtId="3" fontId="2" fillId="0" borderId="6" xfId="0" applyNumberFormat="1" applyFont="1" applyBorder="1" applyAlignment="1">
      <alignment vertical="center"/>
    </xf>
    <xf numFmtId="0" fontId="2" fillId="0" borderId="18" xfId="0" applyFont="1" applyBorder="1" applyAlignment="1">
      <alignment vertical="center"/>
    </xf>
    <xf numFmtId="3" fontId="2" fillId="0" borderId="9" xfId="0" applyNumberFormat="1" applyFont="1" applyBorder="1" applyAlignment="1">
      <alignment vertical="center"/>
    </xf>
    <xf numFmtId="0" fontId="0" fillId="0" borderId="12" xfId="0" applyBorder="1" applyAlignment="1">
      <alignment vertical="center"/>
    </xf>
    <xf numFmtId="0" fontId="2" fillId="2" borderId="5" xfId="0" applyFont="1" applyFill="1" applyBorder="1" applyAlignment="1">
      <alignment vertical="center"/>
    </xf>
    <xf numFmtId="0" fontId="2" fillId="2" borderId="13" xfId="0" applyNumberFormat="1" applyFont="1" applyFill="1" applyBorder="1" applyAlignment="1">
      <alignment horizontal="center" vertical="center"/>
    </xf>
    <xf numFmtId="0" fontId="2"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166" fontId="0" fillId="0" borderId="8" xfId="22" applyNumberFormat="1" applyFont="1" applyBorder="1" applyAlignment="1">
      <alignment vertical="center"/>
    </xf>
    <xf numFmtId="166" fontId="2" fillId="3" borderId="4" xfId="22" applyNumberFormat="1" applyFont="1" applyFill="1" applyBorder="1" applyAlignment="1">
      <alignment vertical="center"/>
    </xf>
    <xf numFmtId="1" fontId="2" fillId="0" borderId="2" xfId="0" applyNumberFormat="1" applyFont="1" applyBorder="1" applyAlignment="1">
      <alignment horizontal="centerContinuous" vertical="center" wrapText="1"/>
    </xf>
    <xf numFmtId="3" fontId="0" fillId="0" borderId="7" xfId="0" applyNumberFormat="1" applyBorder="1" applyAlignment="1">
      <alignment/>
    </xf>
    <xf numFmtId="166" fontId="2" fillId="3" borderId="19" xfId="22" applyNumberFormat="1" applyFont="1" applyFill="1" applyBorder="1" applyAlignment="1">
      <alignment vertical="center"/>
    </xf>
    <xf numFmtId="166" fontId="2" fillId="3" borderId="20" xfId="22" applyNumberFormat="1" applyFont="1" applyFill="1" applyBorder="1" applyAlignment="1">
      <alignment vertical="center"/>
    </xf>
    <xf numFmtId="3" fontId="2" fillId="3" borderId="21" xfId="0" applyNumberFormat="1" applyFont="1" applyFill="1" applyBorder="1" applyAlignment="1">
      <alignment vertical="center"/>
    </xf>
    <xf numFmtId="3" fontId="2" fillId="3" borderId="22" xfId="0" applyNumberFormat="1" applyFont="1" applyFill="1" applyBorder="1" applyAlignment="1">
      <alignment vertical="center"/>
    </xf>
    <xf numFmtId="3" fontId="0" fillId="2" borderId="6" xfId="0" applyNumberFormat="1" applyFont="1" applyFill="1" applyBorder="1" applyAlignment="1">
      <alignment vertical="center"/>
    </xf>
    <xf numFmtId="3" fontId="0" fillId="2" borderId="7" xfId="0" applyNumberFormat="1" applyFont="1" applyFill="1" applyBorder="1" applyAlignment="1">
      <alignment vertical="center"/>
    </xf>
    <xf numFmtId="166" fontId="0" fillId="2" borderId="8" xfId="22" applyNumberFormat="1" applyFont="1" applyFill="1" applyBorder="1" applyAlignment="1">
      <alignment vertical="center"/>
    </xf>
    <xf numFmtId="3" fontId="2" fillId="3" borderId="20" xfId="0" applyNumberFormat="1" applyFont="1" applyFill="1" applyBorder="1" applyAlignment="1">
      <alignment vertical="center"/>
    </xf>
    <xf numFmtId="0" fontId="0" fillId="2" borderId="5" xfId="0" applyFont="1" applyFill="1" applyBorder="1" applyAlignment="1">
      <alignment horizontal="left" vertical="center" indent="2"/>
    </xf>
    <xf numFmtId="166" fontId="0" fillId="0" borderId="17" xfId="22" applyNumberFormat="1" applyFont="1" applyFill="1" applyBorder="1" applyAlignment="1">
      <alignment vertical="center"/>
    </xf>
    <xf numFmtId="0" fontId="0" fillId="0" borderId="5" xfId="0" applyBorder="1" applyAlignment="1">
      <alignment horizontal="left" vertical="center" indent="3"/>
    </xf>
    <xf numFmtId="0" fontId="2" fillId="0" borderId="23"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3" fontId="0" fillId="2" borderId="14" xfId="0" applyNumberFormat="1" applyFont="1" applyFill="1" applyBorder="1" applyAlignment="1">
      <alignment vertical="center"/>
    </xf>
    <xf numFmtId="0" fontId="4" fillId="0" borderId="0" xfId="0" applyFont="1" applyBorder="1" applyAlignment="1">
      <alignment vertical="center"/>
    </xf>
    <xf numFmtId="0" fontId="2" fillId="0" borderId="1" xfId="0" applyFont="1" applyBorder="1" applyAlignment="1">
      <alignment horizontal="centerContinuous" vertical="center" wrapText="1"/>
    </xf>
    <xf numFmtId="166" fontId="0" fillId="0" borderId="8" xfId="22" applyNumberFormat="1" applyFont="1" applyFill="1" applyBorder="1" applyAlignment="1">
      <alignment vertical="center"/>
    </xf>
    <xf numFmtId="0" fontId="0" fillId="0" borderId="29" xfId="0" applyBorder="1" applyAlignment="1">
      <alignment vertical="center"/>
    </xf>
    <xf numFmtId="0" fontId="2" fillId="0" borderId="30" xfId="0" applyFont="1" applyBorder="1" applyAlignment="1">
      <alignment horizontal="center" vertical="center"/>
    </xf>
    <xf numFmtId="0" fontId="0" fillId="0" borderId="5" xfId="0" applyBorder="1" applyAlignment="1">
      <alignment horizontal="left" indent="2"/>
    </xf>
    <xf numFmtId="166" fontId="0" fillId="2" borderId="17" xfId="22" applyNumberFormat="1" applyFont="1" applyFill="1" applyBorder="1" applyAlignment="1">
      <alignment horizontal="right" vertical="center"/>
    </xf>
    <xf numFmtId="3" fontId="0" fillId="0" borderId="7" xfId="0" applyNumberFormat="1" applyFont="1" applyBorder="1" applyAlignment="1">
      <alignment vertical="center"/>
    </xf>
    <xf numFmtId="3" fontId="2" fillId="0" borderId="4" xfId="0" applyNumberFormat="1" applyFont="1" applyBorder="1" applyAlignment="1">
      <alignment horizontal="centerContinuous" vertical="center" wrapText="1"/>
    </xf>
    <xf numFmtId="3" fontId="2" fillId="0" borderId="31" xfId="0" applyNumberFormat="1" applyFont="1" applyBorder="1" applyAlignment="1">
      <alignment horizontal="center" vertical="center" wrapText="1"/>
    </xf>
    <xf numFmtId="3" fontId="2" fillId="3" borderId="32" xfId="0" applyNumberFormat="1" applyFont="1" applyFill="1" applyBorder="1" applyAlignment="1">
      <alignment vertical="center"/>
    </xf>
    <xf numFmtId="166" fontId="2" fillId="3" borderId="19" xfId="22" applyNumberFormat="1" applyFont="1" applyFill="1" applyBorder="1" applyAlignment="1">
      <alignment horizontal="right" vertical="center"/>
    </xf>
    <xf numFmtId="3" fontId="2" fillId="3" borderId="21" xfId="0" applyNumberFormat="1" applyFont="1" applyFill="1" applyBorder="1" applyAlignment="1">
      <alignment horizontal="right" vertical="center"/>
    </xf>
    <xf numFmtId="3" fontId="2" fillId="3" borderId="22" xfId="0" applyNumberFormat="1" applyFont="1" applyFill="1" applyBorder="1" applyAlignment="1">
      <alignment horizontal="right" vertical="center"/>
    </xf>
    <xf numFmtId="3" fontId="2" fillId="3" borderId="32" xfId="0" applyNumberFormat="1" applyFont="1" applyFill="1" applyBorder="1" applyAlignment="1">
      <alignment horizontal="right" vertical="center"/>
    </xf>
    <xf numFmtId="3" fontId="2" fillId="3" borderId="19" xfId="0" applyNumberFormat="1" applyFont="1" applyFill="1" applyBorder="1" applyAlignment="1">
      <alignment vertical="center"/>
    </xf>
    <xf numFmtId="3" fontId="2" fillId="3" borderId="21" xfId="0" applyNumberFormat="1" applyFont="1" applyFill="1" applyBorder="1" applyAlignment="1">
      <alignment horizontal="left" vertical="center" indent="2"/>
    </xf>
    <xf numFmtId="0" fontId="3" fillId="0" borderId="15" xfId="0" applyFont="1" applyBorder="1" applyAlignment="1">
      <alignment/>
    </xf>
    <xf numFmtId="0" fontId="3" fillId="0" borderId="0" xfId="0" applyFont="1" applyAlignment="1">
      <alignment/>
    </xf>
    <xf numFmtId="0" fontId="5" fillId="0" borderId="0" xfId="0" applyFont="1" applyAlignment="1" applyProtection="1" quotePrefix="1">
      <alignment horizontal="left"/>
      <protection/>
    </xf>
    <xf numFmtId="0" fontId="5" fillId="0" borderId="3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3" fillId="0" borderId="23" xfId="0" applyFont="1" applyBorder="1" applyAlignment="1" applyProtection="1">
      <alignment horizontal="left"/>
      <protection/>
    </xf>
    <xf numFmtId="166" fontId="3" fillId="0" borderId="27" xfId="22" applyNumberFormat="1" applyFont="1" applyBorder="1" applyAlignment="1" applyProtection="1">
      <alignment/>
      <protection/>
    </xf>
    <xf numFmtId="0" fontId="3" fillId="0" borderId="5" xfId="0" applyFont="1" applyBorder="1" applyAlignment="1" applyProtection="1">
      <alignment horizontal="left"/>
      <protection/>
    </xf>
    <xf numFmtId="166" fontId="3" fillId="0" borderId="8" xfId="22" applyNumberFormat="1" applyFont="1" applyBorder="1" applyAlignment="1" applyProtection="1">
      <alignment/>
      <protection/>
    </xf>
    <xf numFmtId="0" fontId="3" fillId="0" borderId="5" xfId="0" applyFont="1" applyBorder="1" applyAlignment="1" applyProtection="1" quotePrefix="1">
      <alignment horizontal="left"/>
      <protection/>
    </xf>
    <xf numFmtId="166" fontId="5" fillId="3" borderId="4" xfId="22" applyNumberFormat="1" applyFont="1" applyFill="1" applyBorder="1" applyAlignment="1" applyProtection="1">
      <alignment/>
      <protection/>
    </xf>
    <xf numFmtId="166" fontId="5" fillId="0" borderId="0" xfId="0" applyNumberFormat="1" applyFont="1" applyBorder="1" applyAlignment="1" applyProtection="1">
      <alignment horizontal="left" vertical="center"/>
      <protection/>
    </xf>
    <xf numFmtId="166" fontId="5" fillId="0" borderId="0" xfId="0" applyNumberFormat="1" applyFont="1" applyBorder="1" applyAlignment="1" applyProtection="1">
      <alignment horizontal="centerContinuous" vertical="center"/>
      <protection/>
    </xf>
    <xf numFmtId="164" fontId="3" fillId="0" borderId="24" xfId="15" applyNumberFormat="1" applyFont="1" applyBorder="1" applyAlignment="1" applyProtection="1">
      <alignment/>
      <protection/>
    </xf>
    <xf numFmtId="164" fontId="3" fillId="0" borderId="25" xfId="15" applyNumberFormat="1" applyFont="1" applyBorder="1" applyAlignment="1" applyProtection="1">
      <alignment/>
      <protection/>
    </xf>
    <xf numFmtId="164" fontId="3" fillId="0" borderId="28" xfId="15" applyNumberFormat="1" applyFont="1" applyBorder="1" applyAlignment="1" applyProtection="1">
      <alignment/>
      <protection/>
    </xf>
    <xf numFmtId="3" fontId="3" fillId="0" borderId="6" xfId="0" applyNumberFormat="1" applyFont="1" applyBorder="1" applyAlignment="1">
      <alignment/>
    </xf>
    <xf numFmtId="3" fontId="3" fillId="0" borderId="7" xfId="15" applyNumberFormat="1" applyFont="1" applyBorder="1" applyAlignment="1" applyProtection="1">
      <alignment/>
      <protection/>
    </xf>
    <xf numFmtId="164" fontId="3" fillId="0" borderId="7" xfId="15" applyNumberFormat="1" applyFont="1" applyBorder="1" applyAlignment="1" applyProtection="1">
      <alignment/>
      <protection/>
    </xf>
    <xf numFmtId="164" fontId="3" fillId="0" borderId="11" xfId="15" applyNumberFormat="1" applyFont="1" applyBorder="1" applyAlignment="1" applyProtection="1">
      <alignment/>
      <protection/>
    </xf>
    <xf numFmtId="164" fontId="3" fillId="0" borderId="10" xfId="15" applyNumberFormat="1" applyFont="1" applyBorder="1" applyAlignment="1" applyProtection="1">
      <alignment/>
      <protection/>
    </xf>
    <xf numFmtId="0" fontId="5" fillId="4" borderId="37" xfId="0" applyFont="1" applyFill="1" applyBorder="1" applyAlignment="1" applyProtection="1">
      <alignment horizontal="center"/>
      <protection/>
    </xf>
    <xf numFmtId="3" fontId="5" fillId="3" borderId="1" xfId="0" applyNumberFormat="1" applyFont="1" applyFill="1" applyBorder="1" applyAlignment="1">
      <alignment/>
    </xf>
    <xf numFmtId="3" fontId="5" fillId="5" borderId="2" xfId="15" applyNumberFormat="1" applyFont="1" applyFill="1" applyBorder="1" applyAlignment="1" applyProtection="1">
      <alignment/>
      <protection/>
    </xf>
    <xf numFmtId="166" fontId="5" fillId="3" borderId="31" xfId="22" applyNumberFormat="1" applyFont="1" applyFill="1" applyBorder="1" applyAlignment="1" applyProtection="1">
      <alignment/>
      <protection/>
    </xf>
    <xf numFmtId="164" fontId="5" fillId="5" borderId="1" xfId="15" applyNumberFormat="1" applyFont="1" applyFill="1" applyBorder="1" applyAlignment="1" applyProtection="1">
      <alignment/>
      <protection/>
    </xf>
    <xf numFmtId="164" fontId="5" fillId="5" borderId="2" xfId="15" applyNumberFormat="1" applyFont="1" applyFill="1" applyBorder="1" applyAlignment="1" applyProtection="1">
      <alignment/>
      <protection/>
    </xf>
    <xf numFmtId="164" fontId="5" fillId="3" borderId="38" xfId="15" applyNumberFormat="1" applyFont="1" applyFill="1" applyBorder="1" applyAlignment="1" applyProtection="1">
      <alignment/>
      <protection/>
    </xf>
    <xf numFmtId="164" fontId="5" fillId="3" borderId="2" xfId="15" applyNumberFormat="1" applyFont="1" applyFill="1" applyBorder="1" applyAlignment="1" applyProtection="1">
      <alignment/>
      <protection/>
    </xf>
    <xf numFmtId="0" fontId="3" fillId="0" borderId="0" xfId="0" applyFont="1" applyAlignment="1">
      <alignment/>
    </xf>
    <xf numFmtId="0" fontId="3" fillId="0" borderId="5" xfId="0" applyFont="1" applyBorder="1" applyAlignment="1">
      <alignment horizontal="left" vertical="center" indent="2"/>
    </xf>
    <xf numFmtId="3" fontId="3" fillId="0" borderId="7" xfId="0" applyNumberFormat="1" applyFont="1" applyBorder="1" applyAlignment="1">
      <alignment vertical="center"/>
    </xf>
    <xf numFmtId="0" fontId="3" fillId="0" borderId="5" xfId="0" applyFont="1" applyBorder="1" applyAlignment="1">
      <alignment horizontal="left" vertical="center" indent="3"/>
    </xf>
    <xf numFmtId="3" fontId="3" fillId="0" borderId="7" xfId="0" applyNumberFormat="1" applyFont="1" applyBorder="1" applyAlignment="1">
      <alignment/>
    </xf>
    <xf numFmtId="0" fontId="3" fillId="0" borderId="7" xfId="0" applyFont="1" applyBorder="1" applyAlignment="1">
      <alignment/>
    </xf>
    <xf numFmtId="1" fontId="3" fillId="0" borderId="6" xfId="22" applyNumberFormat="1" applyFont="1" applyBorder="1" applyAlignment="1">
      <alignment vertical="center"/>
    </xf>
    <xf numFmtId="166" fontId="3" fillId="0" borderId="17" xfId="22" applyNumberFormat="1" applyFont="1" applyBorder="1" applyAlignment="1">
      <alignment vertical="center"/>
    </xf>
    <xf numFmtId="0" fontId="3" fillId="0" borderId="0" xfId="0" applyFont="1" applyAlignment="1">
      <alignment wrapText="1"/>
    </xf>
    <xf numFmtId="3" fontId="3" fillId="0" borderId="10" xfId="0" applyNumberFormat="1" applyFont="1" applyBorder="1" applyAlignment="1">
      <alignment wrapText="1"/>
    </xf>
    <xf numFmtId="3" fontId="3" fillId="0" borderId="0" xfId="0" applyNumberFormat="1" applyFont="1" applyAlignment="1">
      <alignment wrapText="1"/>
    </xf>
    <xf numFmtId="166" fontId="3" fillId="0" borderId="16" xfId="22" applyNumberFormat="1" applyFont="1" applyBorder="1" applyAlignment="1">
      <alignment vertical="center" wrapText="1"/>
    </xf>
    <xf numFmtId="3" fontId="3" fillId="0" borderId="24" xfId="0" applyNumberFormat="1" applyFont="1" applyBorder="1" applyAlignment="1">
      <alignment wrapText="1"/>
    </xf>
    <xf numFmtId="166" fontId="3" fillId="0" borderId="12" xfId="22" applyNumberFormat="1" applyFont="1" applyBorder="1" applyAlignment="1">
      <alignment vertical="center" wrapText="1"/>
    </xf>
    <xf numFmtId="3" fontId="3" fillId="0" borderId="7" xfId="0" applyNumberFormat="1" applyFont="1" applyBorder="1" applyAlignment="1">
      <alignment wrapText="1"/>
    </xf>
    <xf numFmtId="3" fontId="3" fillId="0" borderId="6" xfId="0" applyNumberFormat="1" applyFont="1" applyBorder="1" applyAlignment="1">
      <alignment wrapText="1"/>
    </xf>
    <xf numFmtId="3" fontId="3" fillId="0" borderId="7" xfId="0" applyNumberFormat="1" applyFont="1" applyFill="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6" xfId="0" applyNumberFormat="1" applyFont="1" applyFill="1" applyBorder="1" applyAlignment="1">
      <alignment wrapText="1"/>
    </xf>
    <xf numFmtId="166" fontId="3" fillId="0" borderId="17" xfId="22" applyNumberFormat="1" applyFont="1" applyBorder="1" applyAlignment="1">
      <alignment vertical="center" wrapText="1"/>
    </xf>
    <xf numFmtId="0" fontId="5" fillId="0" borderId="37" xfId="0" applyFont="1" applyBorder="1" applyAlignment="1" applyProtection="1">
      <alignment horizontal="center" vertical="center" wrapText="1"/>
      <protection/>
    </xf>
    <xf numFmtId="3" fontId="5" fillId="3" borderId="37" xfId="0" applyNumberFormat="1" applyFont="1" applyFill="1" applyBorder="1" applyAlignment="1">
      <alignment wrapText="1"/>
    </xf>
    <xf numFmtId="3" fontId="5" fillId="3" borderId="2" xfId="0" applyNumberFormat="1" applyFont="1" applyFill="1" applyBorder="1" applyAlignment="1">
      <alignment wrapText="1"/>
    </xf>
    <xf numFmtId="166" fontId="5" fillId="3" borderId="4" xfId="22" applyNumberFormat="1" applyFont="1" applyFill="1" applyBorder="1" applyAlignment="1">
      <alignment vertical="center" wrapText="1"/>
    </xf>
    <xf numFmtId="166" fontId="5" fillId="3" borderId="31" xfId="22" applyNumberFormat="1" applyFont="1" applyFill="1" applyBorder="1" applyAlignment="1">
      <alignment vertical="center" wrapText="1"/>
    </xf>
    <xf numFmtId="0" fontId="5" fillId="0" borderId="0" xfId="0" applyFont="1" applyAlignment="1">
      <alignment/>
    </xf>
    <xf numFmtId="0" fontId="5" fillId="0" borderId="5" xfId="0" applyFont="1" applyBorder="1" applyAlignment="1">
      <alignment vertical="center"/>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14" xfId="0" applyFont="1" applyBorder="1" applyAlignment="1">
      <alignment/>
    </xf>
    <xf numFmtId="0" fontId="3" fillId="0" borderId="17" xfId="0" applyFont="1" applyBorder="1" applyAlignment="1">
      <alignment/>
    </xf>
    <xf numFmtId="3" fontId="3" fillId="0" borderId="7" xfId="0" applyNumberFormat="1" applyFont="1" applyBorder="1" applyAlignment="1">
      <alignment/>
    </xf>
    <xf numFmtId="166" fontId="3" fillId="0" borderId="8" xfId="22" applyNumberFormat="1" applyFont="1" applyBorder="1" applyAlignment="1">
      <alignment vertical="center"/>
    </xf>
    <xf numFmtId="1" fontId="3" fillId="0" borderId="14" xfId="22" applyNumberFormat="1" applyFont="1" applyBorder="1" applyAlignment="1">
      <alignment vertical="center"/>
    </xf>
    <xf numFmtId="3" fontId="3" fillId="0" borderId="6" xfId="0" applyNumberFormat="1" applyFont="1" applyBorder="1" applyAlignment="1">
      <alignment/>
    </xf>
    <xf numFmtId="3" fontId="3" fillId="0" borderId="14" xfId="0" applyNumberFormat="1" applyFont="1" applyBorder="1" applyAlignment="1">
      <alignment/>
    </xf>
    <xf numFmtId="3" fontId="3" fillId="0" borderId="7" xfId="0" applyNumberFormat="1" applyFont="1" applyFill="1" applyBorder="1" applyAlignment="1">
      <alignment/>
    </xf>
    <xf numFmtId="3" fontId="5" fillId="3" borderId="22" xfId="0" applyNumberFormat="1" applyFont="1" applyFill="1" applyBorder="1" applyAlignment="1">
      <alignment/>
    </xf>
    <xf numFmtId="166" fontId="5" fillId="3" borderId="20" xfId="22" applyNumberFormat="1" applyFont="1" applyFill="1" applyBorder="1" applyAlignment="1">
      <alignment vertical="center"/>
    </xf>
    <xf numFmtId="166" fontId="5" fillId="3" borderId="19" xfId="22" applyNumberFormat="1" applyFont="1" applyFill="1" applyBorder="1" applyAlignment="1">
      <alignment vertical="center"/>
    </xf>
    <xf numFmtId="166" fontId="3" fillId="0" borderId="8" xfId="22" applyNumberFormat="1" applyFont="1" applyFill="1" applyBorder="1" applyAlignment="1">
      <alignment vertical="center"/>
    </xf>
    <xf numFmtId="1" fontId="3" fillId="0" borderId="7" xfId="0" applyNumberFormat="1" applyFont="1" applyBorder="1" applyAlignment="1">
      <alignment/>
    </xf>
    <xf numFmtId="166" fontId="3" fillId="0" borderId="17" xfId="22" applyNumberFormat="1" applyFont="1" applyFill="1" applyBorder="1" applyAlignment="1">
      <alignment vertical="center"/>
    </xf>
    <xf numFmtId="0" fontId="3" fillId="0" borderId="6" xfId="0" applyFont="1" applyBorder="1" applyAlignment="1">
      <alignment horizontal="left" indent="2"/>
    </xf>
    <xf numFmtId="3" fontId="3" fillId="0" borderId="7" xfId="0" applyNumberFormat="1" applyFont="1" applyBorder="1" applyAlignment="1">
      <alignment horizontal="right"/>
    </xf>
    <xf numFmtId="0" fontId="3" fillId="0" borderId="14" xfId="0" applyFont="1" applyBorder="1" applyAlignment="1">
      <alignment horizontal="left" indent="2"/>
    </xf>
    <xf numFmtId="0" fontId="3" fillId="0" borderId="7" xfId="0" applyFont="1" applyBorder="1" applyAlignment="1">
      <alignment horizontal="left" indent="2"/>
    </xf>
    <xf numFmtId="0" fontId="3" fillId="0" borderId="17" xfId="0" applyFont="1" applyBorder="1" applyAlignment="1">
      <alignment horizontal="left" indent="2"/>
    </xf>
    <xf numFmtId="0" fontId="3" fillId="0" borderId="8" xfId="0" applyFont="1" applyBorder="1" applyAlignment="1">
      <alignment horizontal="left" indent="2"/>
    </xf>
    <xf numFmtId="0" fontId="3" fillId="0" borderId="7" xfId="0" applyFont="1" applyFill="1" applyBorder="1" applyAlignment="1">
      <alignment/>
    </xf>
    <xf numFmtId="1" fontId="3" fillId="0" borderId="7" xfId="22" applyNumberFormat="1" applyFont="1" applyBorder="1" applyAlignment="1">
      <alignment vertical="center"/>
    </xf>
    <xf numFmtId="0" fontId="5" fillId="2" borderId="13" xfId="0" applyNumberFormat="1" applyFont="1" applyFill="1" applyBorder="1" applyAlignment="1">
      <alignment horizontal="center" vertical="center"/>
    </xf>
    <xf numFmtId="0" fontId="5" fillId="0" borderId="0" xfId="0" applyFont="1" applyAlignment="1" applyProtection="1">
      <alignment vertical="center"/>
      <protection/>
    </xf>
    <xf numFmtId="0" fontId="3" fillId="0" borderId="6" xfId="0" applyFont="1" applyBorder="1" applyAlignment="1">
      <alignment/>
    </xf>
    <xf numFmtId="166" fontId="3" fillId="0" borderId="8" xfId="22" applyNumberFormat="1" applyFont="1" applyBorder="1" applyAlignment="1">
      <alignment vertical="center" wrapText="1"/>
    </xf>
    <xf numFmtId="0" fontId="0" fillId="0" borderId="39" xfId="0" applyBorder="1" applyAlignment="1">
      <alignment horizontal="left" vertical="center" indent="2"/>
    </xf>
    <xf numFmtId="3" fontId="0" fillId="0" borderId="40" xfId="0" applyNumberFormat="1" applyBorder="1" applyAlignment="1">
      <alignment vertical="center"/>
    </xf>
    <xf numFmtId="3" fontId="0" fillId="0" borderId="41" xfId="0" applyNumberFormat="1" applyBorder="1" applyAlignment="1">
      <alignment/>
    </xf>
    <xf numFmtId="166" fontId="0" fillId="0" borderId="42" xfId="22" applyNumberFormat="1" applyFont="1" applyFill="1" applyBorder="1" applyAlignment="1">
      <alignment vertical="center"/>
    </xf>
    <xf numFmtId="3" fontId="0" fillId="0" borderId="43" xfId="0" applyNumberFormat="1" applyBorder="1" applyAlignment="1">
      <alignment vertical="center"/>
    </xf>
    <xf numFmtId="166" fontId="5" fillId="0" borderId="17" xfId="22" applyNumberFormat="1" applyFont="1" applyFill="1" applyBorder="1" applyAlignment="1">
      <alignment vertical="center"/>
    </xf>
    <xf numFmtId="3" fontId="3" fillId="0" borderId="25" xfId="0" applyNumberFormat="1" applyFont="1" applyBorder="1" applyAlignment="1">
      <alignment wrapText="1"/>
    </xf>
    <xf numFmtId="0" fontId="1" fillId="0" borderId="34" xfId="0" applyFont="1" applyBorder="1" applyAlignment="1">
      <alignment horizontal="center" vertical="center"/>
    </xf>
    <xf numFmtId="0" fontId="5" fillId="0" borderId="0" xfId="0" applyFont="1" applyAlignment="1">
      <alignment/>
    </xf>
    <xf numFmtId="0" fontId="3" fillId="0" borderId="5" xfId="0" applyFont="1" applyBorder="1" applyAlignment="1" applyProtection="1">
      <alignment horizontal="left" indent="1"/>
      <protection/>
    </xf>
    <xf numFmtId="3" fontId="3" fillId="0" borderId="9" xfId="0" applyNumberFormat="1" applyFont="1" applyBorder="1" applyAlignment="1">
      <alignment/>
    </xf>
    <xf numFmtId="0" fontId="3" fillId="0" borderId="14" xfId="0" applyFont="1" applyBorder="1" applyAlignment="1">
      <alignment/>
    </xf>
    <xf numFmtId="0" fontId="5" fillId="4" borderId="0" xfId="0" applyFont="1" applyFill="1" applyBorder="1" applyAlignment="1" applyProtection="1">
      <alignment horizontal="center"/>
      <protection/>
    </xf>
    <xf numFmtId="0" fontId="0" fillId="0" borderId="0" xfId="0" applyFont="1" applyFill="1" applyBorder="1" applyAlignment="1">
      <alignment vertical="center"/>
    </xf>
    <xf numFmtId="0" fontId="2" fillId="0" borderId="15" xfId="0" applyFont="1" applyBorder="1" applyAlignment="1">
      <alignment vertical="center"/>
    </xf>
    <xf numFmtId="3" fontId="2" fillId="0" borderId="40" xfId="0" applyNumberFormat="1" applyFont="1" applyBorder="1" applyAlignment="1">
      <alignment vertical="center"/>
    </xf>
    <xf numFmtId="3" fontId="0" fillId="0" borderId="41" xfId="0" applyNumberFormat="1" applyBorder="1" applyAlignment="1">
      <alignment vertical="center"/>
    </xf>
    <xf numFmtId="3" fontId="0" fillId="0" borderId="42" xfId="0" applyNumberFormat="1" applyBorder="1" applyAlignment="1">
      <alignment vertical="center"/>
    </xf>
    <xf numFmtId="3" fontId="0" fillId="0" borderId="44" xfId="0" applyNumberFormat="1" applyBorder="1" applyAlignment="1">
      <alignment vertical="center"/>
    </xf>
    <xf numFmtId="0" fontId="0" fillId="0" borderId="42" xfId="0" applyBorder="1" applyAlignment="1">
      <alignment vertical="center"/>
    </xf>
    <xf numFmtId="0" fontId="0" fillId="0" borderId="18" xfId="0" applyBorder="1" applyAlignment="1">
      <alignment horizontal="left" vertical="center" indent="2"/>
    </xf>
    <xf numFmtId="166" fontId="0" fillId="0" borderId="12" xfId="22" applyNumberFormat="1" applyFont="1" applyFill="1" applyBorder="1" applyAlignment="1">
      <alignment vertical="center"/>
    </xf>
    <xf numFmtId="3" fontId="0" fillId="0" borderId="7"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8" xfId="0" applyNumberFormat="1" applyFont="1" applyFill="1" applyBorder="1" applyAlignment="1">
      <alignment vertical="center"/>
    </xf>
    <xf numFmtId="0" fontId="0" fillId="0" borderId="5" xfId="0" applyFont="1" applyFill="1" applyBorder="1" applyAlignment="1">
      <alignment horizontal="left" vertical="center" indent="2"/>
    </xf>
    <xf numFmtId="0" fontId="5" fillId="0" borderId="0" xfId="0" applyFont="1" applyAlignment="1">
      <alignment horizontal="center" vertical="center" wrapText="1"/>
    </xf>
    <xf numFmtId="0" fontId="3" fillId="0" borderId="0" xfId="0" applyFont="1" applyAlignment="1">
      <alignment horizontal="left" indent="2"/>
    </xf>
    <xf numFmtId="0" fontId="3" fillId="0" borderId="0" xfId="0" applyFont="1" applyFill="1" applyAlignment="1">
      <alignment/>
    </xf>
    <xf numFmtId="0" fontId="3" fillId="0" borderId="5" xfId="0" applyFont="1" applyFill="1" applyBorder="1" applyAlignment="1">
      <alignment horizontal="left" vertical="center" indent="2"/>
    </xf>
    <xf numFmtId="0" fontId="3" fillId="0" borderId="6" xfId="0" applyFont="1" applyFill="1" applyBorder="1" applyAlignment="1">
      <alignment/>
    </xf>
    <xf numFmtId="1" fontId="3" fillId="0" borderId="7" xfId="22" applyNumberFormat="1" applyFont="1" applyFill="1" applyBorder="1" applyAlignment="1">
      <alignment vertical="center"/>
    </xf>
    <xf numFmtId="3" fontId="3" fillId="0" borderId="6" xfId="0" applyNumberFormat="1" applyFont="1" applyFill="1" applyBorder="1" applyAlignment="1">
      <alignment/>
    </xf>
    <xf numFmtId="0" fontId="1" fillId="0" borderId="0" xfId="0" applyFont="1" applyBorder="1" applyAlignment="1">
      <alignment horizontal="center" vertical="center"/>
    </xf>
    <xf numFmtId="0" fontId="5" fillId="0" borderId="0" xfId="0" applyFont="1" applyBorder="1" applyAlignment="1">
      <alignment horizontal="center" vertical="center"/>
    </xf>
    <xf numFmtId="3" fontId="5" fillId="0" borderId="0" xfId="0" applyNumberFormat="1" applyFont="1" applyFill="1" applyBorder="1" applyAlignment="1">
      <alignment/>
    </xf>
    <xf numFmtId="3" fontId="5" fillId="0" borderId="0" xfId="15" applyNumberFormat="1" applyFont="1" applyFill="1" applyBorder="1" applyAlignment="1" applyProtection="1">
      <alignment/>
      <protection/>
    </xf>
    <xf numFmtId="166" fontId="5" fillId="0" borderId="0" xfId="22" applyNumberFormat="1" applyFont="1" applyFill="1" applyBorder="1" applyAlignment="1" applyProtection="1">
      <alignment/>
      <protection/>
    </xf>
    <xf numFmtId="164" fontId="5" fillId="0" borderId="0" xfId="15" applyNumberFormat="1" applyFont="1" applyFill="1" applyBorder="1" applyAlignment="1" applyProtection="1">
      <alignment/>
      <protection/>
    </xf>
    <xf numFmtId="0" fontId="3" fillId="0" borderId="45" xfId="0" applyFont="1" applyBorder="1" applyAlignment="1" applyProtection="1">
      <alignment horizontal="left" vertical="center" wrapText="1"/>
      <protection/>
    </xf>
    <xf numFmtId="0" fontId="3" fillId="0" borderId="46" xfId="0" applyFont="1" applyBorder="1" applyAlignment="1" applyProtection="1">
      <alignment horizontal="left" vertical="center" wrapText="1" indent="1"/>
      <protection/>
    </xf>
    <xf numFmtId="0" fontId="3" fillId="0" borderId="46"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5" xfId="0" applyFont="1" applyBorder="1" applyAlignment="1" applyProtection="1">
      <alignment horizontal="left"/>
      <protection/>
    </xf>
    <xf numFmtId="172" fontId="3" fillId="0" borderId="47" xfId="15" applyNumberFormat="1" applyFont="1" applyBorder="1" applyAlignment="1" applyProtection="1">
      <alignment/>
      <protection/>
    </xf>
    <xf numFmtId="166" fontId="3" fillId="0" borderId="48" xfId="22" applyNumberFormat="1" applyFont="1" applyBorder="1" applyAlignment="1" applyProtection="1">
      <alignment/>
      <protection/>
    </xf>
    <xf numFmtId="172" fontId="3" fillId="0" borderId="49" xfId="15" applyNumberFormat="1" applyFont="1" applyBorder="1" applyAlignment="1" applyProtection="1">
      <alignment/>
      <protection/>
    </xf>
    <xf numFmtId="172" fontId="3" fillId="0" borderId="7" xfId="15" applyNumberFormat="1" applyFont="1" applyBorder="1" applyAlignment="1" applyProtection="1">
      <alignment/>
      <protection/>
    </xf>
    <xf numFmtId="172" fontId="3" fillId="0" borderId="14" xfId="15" applyNumberFormat="1" applyFont="1" applyBorder="1" applyAlignment="1" applyProtection="1">
      <alignment/>
      <protection/>
    </xf>
    <xf numFmtId="0" fontId="3" fillId="4" borderId="0" xfId="0" applyFont="1" applyFill="1" applyBorder="1" applyAlignment="1" applyProtection="1">
      <alignment horizontal="left"/>
      <protection/>
    </xf>
    <xf numFmtId="0" fontId="0" fillId="0" borderId="6" xfId="0" applyBorder="1" applyAlignment="1">
      <alignment/>
    </xf>
    <xf numFmtId="3" fontId="3" fillId="0" borderId="15" xfId="0" applyNumberFormat="1" applyFont="1" applyBorder="1" applyAlignment="1">
      <alignment wrapText="1"/>
    </xf>
    <xf numFmtId="3" fontId="3" fillId="0" borderId="47" xfId="0" applyNumberFormat="1" applyFont="1" applyBorder="1" applyAlignment="1">
      <alignment wrapText="1"/>
    </xf>
    <xf numFmtId="0" fontId="3" fillId="0" borderId="50" xfId="22" applyNumberFormat="1" applyFont="1" applyBorder="1" applyAlignment="1">
      <alignment vertical="center" wrapText="1"/>
    </xf>
    <xf numFmtId="1" fontId="3" fillId="0" borderId="47" xfId="22" applyNumberFormat="1" applyFont="1" applyBorder="1" applyAlignment="1">
      <alignment vertical="center" wrapText="1"/>
    </xf>
    <xf numFmtId="0" fontId="3" fillId="0" borderId="50" xfId="0" applyFont="1" applyFill="1" applyBorder="1" applyAlignment="1">
      <alignment wrapText="1"/>
    </xf>
    <xf numFmtId="3" fontId="3" fillId="0" borderId="47" xfId="0" applyNumberFormat="1" applyFont="1" applyFill="1" applyBorder="1" applyAlignment="1">
      <alignment wrapText="1"/>
    </xf>
    <xf numFmtId="3" fontId="3" fillId="0" borderId="50" xfId="0" applyNumberFormat="1" applyFont="1" applyFill="1" applyBorder="1" applyAlignment="1">
      <alignment wrapText="1"/>
    </xf>
    <xf numFmtId="0" fontId="3" fillId="0" borderId="5" xfId="0" applyFont="1" applyBorder="1" applyAlignment="1" applyProtection="1">
      <alignment horizontal="left" vertical="center" wrapText="1"/>
      <protection/>
    </xf>
    <xf numFmtId="0" fontId="3" fillId="0" borderId="6" xfId="22" applyNumberFormat="1" applyFont="1" applyBorder="1" applyAlignment="1">
      <alignment vertical="center" wrapText="1"/>
    </xf>
    <xf numFmtId="1" fontId="3" fillId="0" borderId="7" xfId="22" applyNumberFormat="1" applyFont="1" applyBorder="1" applyAlignment="1">
      <alignment vertical="center" wrapText="1"/>
    </xf>
    <xf numFmtId="0" fontId="3" fillId="0" borderId="6" xfId="0" applyFont="1" applyFill="1" applyBorder="1" applyAlignment="1">
      <alignment wrapText="1"/>
    </xf>
    <xf numFmtId="0" fontId="3" fillId="0" borderId="8" xfId="0" applyFont="1" applyFill="1" applyBorder="1" applyAlignment="1">
      <alignment wrapText="1"/>
    </xf>
    <xf numFmtId="0" fontId="3" fillId="0" borderId="0" xfId="0" applyFont="1" applyBorder="1" applyAlignment="1">
      <alignment/>
    </xf>
    <xf numFmtId="0" fontId="5" fillId="0" borderId="21" xfId="0" applyFont="1" applyBorder="1" applyAlignment="1">
      <alignment horizontal="center" vertical="center"/>
    </xf>
    <xf numFmtId="0" fontId="5" fillId="0" borderId="5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2" xfId="0" applyFont="1" applyBorder="1" applyAlignment="1">
      <alignment horizontal="center" vertical="center"/>
    </xf>
    <xf numFmtId="0" fontId="5" fillId="0" borderId="19" xfId="0" applyFont="1" applyBorder="1" applyAlignment="1">
      <alignment horizontal="center" vertical="center" wrapText="1"/>
    </xf>
    <xf numFmtId="0" fontId="5" fillId="0" borderId="18" xfId="0" applyFont="1" applyBorder="1" applyAlignment="1">
      <alignment horizontal="center"/>
    </xf>
    <xf numFmtId="0" fontId="3" fillId="0" borderId="9" xfId="0" applyFont="1" applyBorder="1" applyAlignment="1">
      <alignment/>
    </xf>
    <xf numFmtId="166" fontId="3" fillId="0" borderId="52" xfId="22" applyNumberFormat="1" applyFont="1" applyBorder="1" applyAlignment="1">
      <alignment/>
    </xf>
    <xf numFmtId="166" fontId="3" fillId="0" borderId="12" xfId="22" applyNumberFormat="1" applyFont="1" applyBorder="1" applyAlignment="1">
      <alignment/>
    </xf>
    <xf numFmtId="0" fontId="3" fillId="0" borderId="11" xfId="0" applyFont="1" applyBorder="1" applyAlignment="1">
      <alignment/>
    </xf>
    <xf numFmtId="166" fontId="3" fillId="0" borderId="16" xfId="22" applyNumberFormat="1" applyFont="1" applyBorder="1" applyAlignment="1">
      <alignment/>
    </xf>
    <xf numFmtId="0" fontId="5" fillId="0" borderId="5" xfId="0" applyFont="1" applyBorder="1" applyAlignment="1">
      <alignment horizontal="center"/>
    </xf>
    <xf numFmtId="166" fontId="3" fillId="0" borderId="53" xfId="22" applyNumberFormat="1" applyFont="1" applyBorder="1" applyAlignment="1">
      <alignment/>
    </xf>
    <xf numFmtId="166" fontId="3" fillId="0" borderId="8" xfId="22" applyNumberFormat="1" applyFont="1" applyBorder="1" applyAlignment="1">
      <alignment/>
    </xf>
    <xf numFmtId="166" fontId="3" fillId="0" borderId="17" xfId="22" applyNumberFormat="1" applyFont="1" applyBorder="1" applyAlignment="1">
      <alignment/>
    </xf>
    <xf numFmtId="166" fontId="5" fillId="0" borderId="8" xfId="22" applyNumberFormat="1" applyFont="1" applyBorder="1" applyAlignment="1">
      <alignment/>
    </xf>
    <xf numFmtId="166" fontId="5" fillId="0" borderId="17" xfId="22" applyNumberFormat="1" applyFont="1" applyBorder="1" applyAlignment="1">
      <alignment/>
    </xf>
    <xf numFmtId="166" fontId="5" fillId="0" borderId="53" xfId="22" applyNumberFormat="1" applyFont="1" applyBorder="1" applyAlignment="1">
      <alignment/>
    </xf>
    <xf numFmtId="0" fontId="3" fillId="0" borderId="8" xfId="0" applyFont="1" applyBorder="1" applyAlignment="1">
      <alignment/>
    </xf>
    <xf numFmtId="0" fontId="3" fillId="0" borderId="17" xfId="0" applyFont="1" applyBorder="1" applyAlignment="1">
      <alignment/>
    </xf>
    <xf numFmtId="0" fontId="5" fillId="0" borderId="13" xfId="0" applyFont="1" applyBorder="1" applyAlignment="1">
      <alignment horizontal="center"/>
    </xf>
    <xf numFmtId="3" fontId="5" fillId="0" borderId="21" xfId="0" applyNumberFormat="1" applyFont="1" applyBorder="1" applyAlignment="1">
      <alignment/>
    </xf>
    <xf numFmtId="3" fontId="5" fillId="0" borderId="51" xfId="0" applyNumberFormat="1" applyFont="1" applyBorder="1" applyAlignment="1">
      <alignment/>
    </xf>
    <xf numFmtId="3" fontId="5" fillId="0" borderId="20" xfId="0" applyNumberFormat="1" applyFont="1" applyBorder="1" applyAlignment="1">
      <alignment/>
    </xf>
    <xf numFmtId="3" fontId="5" fillId="0" borderId="32"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0" fontId="3" fillId="0" borderId="54" xfId="0" applyFont="1" applyBorder="1" applyAlignment="1">
      <alignment/>
    </xf>
    <xf numFmtId="166" fontId="0" fillId="0" borderId="0" xfId="22" applyNumberFormat="1" applyAlignment="1">
      <alignment/>
    </xf>
    <xf numFmtId="0" fontId="3" fillId="0" borderId="46" xfId="0" applyFont="1" applyBorder="1" applyAlignment="1" applyProtection="1" quotePrefix="1">
      <alignment horizontal="left" vertical="center"/>
      <protection/>
    </xf>
    <xf numFmtId="166" fontId="3" fillId="0" borderId="16" xfId="22" applyNumberFormat="1" applyFont="1" applyBorder="1" applyAlignment="1">
      <alignment vertical="center"/>
    </xf>
    <xf numFmtId="166" fontId="3" fillId="0" borderId="12" xfId="22" applyNumberFormat="1" applyFont="1" applyBorder="1" applyAlignment="1">
      <alignment vertical="center"/>
    </xf>
    <xf numFmtId="0" fontId="0" fillId="0" borderId="0" xfId="0" applyFont="1" applyAlignment="1">
      <alignment/>
    </xf>
    <xf numFmtId="1" fontId="3" fillId="0" borderId="14" xfId="22" applyNumberFormat="1" applyFont="1" applyFill="1" applyBorder="1" applyAlignment="1">
      <alignment vertical="center"/>
    </xf>
    <xf numFmtId="166" fontId="3" fillId="0" borderId="14" xfId="22" applyNumberFormat="1" applyFont="1" applyBorder="1" applyAlignment="1">
      <alignment vertical="center"/>
    </xf>
    <xf numFmtId="3" fontId="5" fillId="3" borderId="32" xfId="0" applyNumberFormat="1" applyFont="1" applyFill="1" applyBorder="1" applyAlignment="1">
      <alignment/>
    </xf>
    <xf numFmtId="0" fontId="3" fillId="0" borderId="24" xfId="0" applyFont="1" applyBorder="1" applyAlignment="1">
      <alignment/>
    </xf>
    <xf numFmtId="3" fontId="5" fillId="3" borderId="21" xfId="0" applyNumberFormat="1" applyFont="1" applyFill="1" applyBorder="1" applyAlignment="1">
      <alignment/>
    </xf>
    <xf numFmtId="3" fontId="3" fillId="0" borderId="14" xfId="0" applyNumberFormat="1" applyFont="1" applyFill="1" applyBorder="1" applyAlignment="1">
      <alignment/>
    </xf>
    <xf numFmtId="0" fontId="5" fillId="0" borderId="18" xfId="0" applyFont="1" applyBorder="1" applyAlignment="1">
      <alignment vertical="center"/>
    </xf>
    <xf numFmtId="0" fontId="3" fillId="0" borderId="9" xfId="0" applyFont="1" applyBorder="1" applyAlignment="1">
      <alignment/>
    </xf>
    <xf numFmtId="0" fontId="3" fillId="0" borderId="10" xfId="0" applyFont="1" applyBorder="1" applyAlignment="1">
      <alignment/>
    </xf>
    <xf numFmtId="0" fontId="3" fillId="0" borderId="16" xfId="0" applyFont="1" applyBorder="1" applyAlignment="1">
      <alignment/>
    </xf>
    <xf numFmtId="0" fontId="3" fillId="0" borderId="12" xfId="0" applyFont="1" applyBorder="1" applyAlignment="1">
      <alignment/>
    </xf>
    <xf numFmtId="0" fontId="3" fillId="0" borderId="11" xfId="0" applyFont="1" applyBorder="1" applyAlignment="1">
      <alignment/>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wrapText="1"/>
    </xf>
    <xf numFmtId="0" fontId="0" fillId="0" borderId="5" xfId="0" applyFont="1" applyBorder="1" applyAlignment="1">
      <alignment horizontal="left" vertical="center" indent="2"/>
    </xf>
    <xf numFmtId="0" fontId="5" fillId="2" borderId="30" xfId="0" applyFont="1" applyFill="1" applyBorder="1" applyAlignment="1">
      <alignment horizontal="left" vertical="center"/>
    </xf>
    <xf numFmtId="0" fontId="0" fillId="0" borderId="15" xfId="0" applyBorder="1" applyAlignment="1">
      <alignment/>
    </xf>
    <xf numFmtId="3" fontId="0" fillId="0" borderId="5" xfId="0" applyNumberFormat="1" applyFont="1" applyFill="1" applyBorder="1" applyAlignment="1">
      <alignment vertical="center"/>
    </xf>
    <xf numFmtId="3" fontId="0" fillId="0" borderId="18" xfId="0" applyNumberFormat="1" applyBorder="1" applyAlignment="1">
      <alignment vertical="center"/>
    </xf>
    <xf numFmtId="3" fontId="0" fillId="0" borderId="5" xfId="0" applyNumberFormat="1" applyBorder="1" applyAlignment="1">
      <alignment vertical="center"/>
    </xf>
    <xf numFmtId="0" fontId="3" fillId="0" borderId="7" xfId="0" applyFont="1" applyFill="1" applyBorder="1" applyAlignment="1">
      <alignment horizontal="right"/>
    </xf>
    <xf numFmtId="3" fontId="3" fillId="0" borderId="10" xfId="0" applyNumberFormat="1" applyFont="1" applyBorder="1" applyAlignment="1">
      <alignment/>
    </xf>
    <xf numFmtId="0" fontId="0" fillId="0" borderId="5" xfId="0" applyBorder="1" applyAlignment="1">
      <alignment vertical="center"/>
    </xf>
    <xf numFmtId="0" fontId="0" fillId="0" borderId="5" xfId="0" applyFont="1" applyBorder="1" applyAlignment="1">
      <alignment vertical="center"/>
    </xf>
    <xf numFmtId="3" fontId="2" fillId="3" borderId="55" xfId="0" applyNumberFormat="1" applyFont="1" applyFill="1" applyBorder="1" applyAlignment="1">
      <alignment vertical="center"/>
    </xf>
    <xf numFmtId="3" fontId="2" fillId="3" borderId="56" xfId="0" applyNumberFormat="1" applyFont="1" applyFill="1" applyBorder="1" applyAlignment="1">
      <alignment vertical="center"/>
    </xf>
    <xf numFmtId="3" fontId="2" fillId="3" borderId="1" xfId="0" applyNumberFormat="1" applyFont="1" applyFill="1" applyBorder="1" applyAlignment="1">
      <alignment vertical="center"/>
    </xf>
    <xf numFmtId="3" fontId="2" fillId="3" borderId="2" xfId="0" applyNumberFormat="1" applyFont="1" applyFill="1" applyBorder="1" applyAlignment="1">
      <alignment vertical="center"/>
    </xf>
    <xf numFmtId="3" fontId="2" fillId="0" borderId="0" xfId="0" applyNumberFormat="1" applyFont="1" applyFill="1" applyBorder="1" applyAlignment="1">
      <alignment horizontal="center" vertical="center"/>
    </xf>
    <xf numFmtId="3" fontId="0" fillId="0" borderId="6" xfId="0" applyNumberFormat="1" applyBorder="1" applyAlignment="1">
      <alignment/>
    </xf>
    <xf numFmtId="3" fontId="0" fillId="0" borderId="15" xfId="0" applyNumberFormat="1" applyBorder="1" applyAlignment="1">
      <alignment/>
    </xf>
    <xf numFmtId="164" fontId="3" fillId="0" borderId="7" xfId="15" applyNumberFormat="1" applyFont="1" applyBorder="1" applyAlignment="1" applyProtection="1">
      <alignment/>
      <protection/>
    </xf>
    <xf numFmtId="3" fontId="2" fillId="3" borderId="2" xfId="0"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0" fontId="8" fillId="0" borderId="14" xfId="21" applyFont="1" applyFill="1" applyBorder="1" applyAlignment="1">
      <alignment horizontal="right" wrapText="1"/>
      <protection/>
    </xf>
    <xf numFmtId="166" fontId="3" fillId="0" borderId="12" xfId="22" applyNumberFormat="1" applyFont="1" applyBorder="1" applyAlignment="1" applyProtection="1">
      <alignment/>
      <protection/>
    </xf>
    <xf numFmtId="164" fontId="3" fillId="0" borderId="14" xfId="15" applyNumberFormat="1" applyFont="1" applyBorder="1" applyAlignment="1" applyProtection="1">
      <alignment/>
      <protection/>
    </xf>
    <xf numFmtId="164" fontId="3" fillId="0" borderId="14" xfId="15" applyNumberFormat="1" applyFont="1" applyBorder="1" applyAlignment="1" applyProtection="1">
      <alignment/>
      <protection/>
    </xf>
    <xf numFmtId="3" fontId="3" fillId="0" borderId="14" xfId="15" applyNumberFormat="1" applyFont="1" applyBorder="1" applyAlignment="1" applyProtection="1">
      <alignment/>
      <protection/>
    </xf>
    <xf numFmtId="3" fontId="3" fillId="0" borderId="29" xfId="0" applyNumberFormat="1" applyFont="1" applyBorder="1" applyAlignment="1">
      <alignment/>
    </xf>
    <xf numFmtId="3" fontId="3" fillId="0" borderId="25" xfId="15" applyNumberFormat="1" applyFont="1" applyBorder="1" applyAlignment="1" applyProtection="1">
      <alignment/>
      <protection/>
    </xf>
    <xf numFmtId="3" fontId="3" fillId="0" borderId="6" xfId="15" applyNumberFormat="1" applyFont="1" applyBorder="1" applyAlignment="1" applyProtection="1">
      <alignment/>
      <protection/>
    </xf>
    <xf numFmtId="3" fontId="3" fillId="0" borderId="55" xfId="0" applyNumberFormat="1" applyFont="1" applyBorder="1" applyAlignment="1">
      <alignment/>
    </xf>
    <xf numFmtId="3" fontId="3" fillId="0" borderId="56" xfId="15" applyNumberFormat="1" applyFont="1" applyBorder="1" applyAlignment="1" applyProtection="1">
      <alignment/>
      <protection/>
    </xf>
    <xf numFmtId="166" fontId="3" fillId="0" borderId="35" xfId="22" applyNumberFormat="1" applyFont="1" applyBorder="1" applyAlignment="1" applyProtection="1">
      <alignment/>
      <protection/>
    </xf>
    <xf numFmtId="3" fontId="3" fillId="0" borderId="10" xfId="15" applyNumberFormat="1" applyFont="1" applyBorder="1" applyAlignment="1" applyProtection="1">
      <alignment/>
      <protection/>
    </xf>
    <xf numFmtId="0" fontId="2" fillId="2" borderId="39" xfId="0" applyFont="1" applyFill="1" applyBorder="1" applyAlignment="1">
      <alignment horizontal="left" vertical="center"/>
    </xf>
    <xf numFmtId="0" fontId="2" fillId="0" borderId="0" xfId="0" applyFont="1" applyAlignment="1" applyProtection="1">
      <alignment horizontal="left" vertical="center"/>
      <protection/>
    </xf>
    <xf numFmtId="0" fontId="2" fillId="0" borderId="0" xfId="0" applyFont="1" applyAlignment="1">
      <alignment horizontal="left" vertical="center"/>
    </xf>
    <xf numFmtId="0" fontId="2" fillId="0" borderId="0" xfId="0" applyFont="1" applyAlignment="1">
      <alignment horizontal="centerContinuous" vertical="center"/>
    </xf>
    <xf numFmtId="3" fontId="2" fillId="0" borderId="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0" fillId="0" borderId="0" xfId="0" applyFont="1" applyAlignment="1">
      <alignment vertical="center" wrapText="1"/>
    </xf>
    <xf numFmtId="0" fontId="2" fillId="0" borderId="23" xfId="0" applyFont="1" applyBorder="1" applyAlignment="1">
      <alignment vertical="center"/>
    </xf>
    <xf numFmtId="3" fontId="2" fillId="0" borderId="24" xfId="0" applyNumberFormat="1" applyFont="1" applyBorder="1" applyAlignment="1">
      <alignment horizontal="center" vertical="center" wrapText="1"/>
    </xf>
    <xf numFmtId="3" fontId="0" fillId="0" borderId="25" xfId="0" applyNumberFormat="1" applyFont="1" applyBorder="1" applyAlignment="1">
      <alignment vertical="center"/>
    </xf>
    <xf numFmtId="0" fontId="0" fillId="0" borderId="27" xfId="0" applyFont="1" applyBorder="1" applyAlignment="1">
      <alignment vertical="center"/>
    </xf>
    <xf numFmtId="3" fontId="0" fillId="0" borderId="24" xfId="0" applyNumberFormat="1" applyFont="1" applyBorder="1" applyAlignment="1">
      <alignment vertical="center"/>
    </xf>
    <xf numFmtId="3" fontId="0" fillId="0" borderId="58" xfId="0" applyNumberFormat="1" applyFont="1" applyBorder="1" applyAlignment="1">
      <alignment vertical="center"/>
    </xf>
    <xf numFmtId="3" fontId="0" fillId="0" borderId="15" xfId="0" applyNumberFormat="1" applyFont="1" applyBorder="1" applyAlignment="1">
      <alignment/>
    </xf>
    <xf numFmtId="3" fontId="0" fillId="0" borderId="8" xfId="0" applyNumberFormat="1" applyFont="1" applyBorder="1" applyAlignment="1">
      <alignment vertical="center"/>
    </xf>
    <xf numFmtId="168" fontId="0" fillId="0" borderId="6" xfId="0" applyNumberFormat="1" applyFont="1" applyBorder="1" applyAlignment="1">
      <alignment vertical="center"/>
    </xf>
    <xf numFmtId="168" fontId="0" fillId="0" borderId="7" xfId="0" applyNumberFormat="1" applyFont="1" applyBorder="1" applyAlignment="1">
      <alignment vertical="center"/>
    </xf>
    <xf numFmtId="168" fontId="0" fillId="0" borderId="59" xfId="0" applyNumberFormat="1" applyFont="1" applyBorder="1" applyAlignment="1">
      <alignment vertical="center"/>
    </xf>
    <xf numFmtId="3" fontId="0" fillId="0" borderId="6" xfId="0" applyNumberFormat="1" applyFont="1" applyBorder="1" applyAlignment="1">
      <alignment/>
    </xf>
    <xf numFmtId="3" fontId="0" fillId="0" borderId="7" xfId="0" applyNumberFormat="1" applyFont="1" applyBorder="1" applyAlignment="1">
      <alignment/>
    </xf>
    <xf numFmtId="3" fontId="0" fillId="0" borderId="6" xfId="0" applyNumberFormat="1" applyFont="1" applyBorder="1" applyAlignment="1">
      <alignment vertical="center"/>
    </xf>
    <xf numFmtId="0" fontId="0" fillId="0" borderId="5" xfId="0" applyFont="1" applyBorder="1" applyAlignment="1">
      <alignment horizontal="left" vertical="center" indent="3"/>
    </xf>
    <xf numFmtId="3" fontId="2" fillId="6" borderId="21" xfId="0" applyNumberFormat="1" applyFont="1" applyFill="1" applyBorder="1" applyAlignment="1">
      <alignment vertical="center"/>
    </xf>
    <xf numFmtId="3" fontId="2" fillId="6" borderId="22" xfId="0" applyNumberFormat="1" applyFont="1" applyFill="1" applyBorder="1" applyAlignment="1">
      <alignment vertical="center"/>
    </xf>
    <xf numFmtId="3" fontId="2" fillId="6" borderId="20" xfId="0" applyNumberFormat="1" applyFont="1" applyFill="1" applyBorder="1" applyAlignment="1">
      <alignment vertical="center"/>
    </xf>
    <xf numFmtId="168" fontId="2" fillId="6" borderId="21" xfId="0" applyNumberFormat="1" applyFont="1" applyFill="1" applyBorder="1" applyAlignment="1">
      <alignment vertical="center"/>
    </xf>
    <xf numFmtId="168" fontId="2" fillId="6" borderId="51" xfId="0" applyNumberFormat="1" applyFont="1" applyFill="1" applyBorder="1" applyAlignment="1">
      <alignment vertical="center"/>
    </xf>
    <xf numFmtId="168" fontId="2" fillId="6" borderId="20"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2" xfId="0" applyNumberFormat="1" applyFont="1" applyFill="1" applyBorder="1" applyAlignment="1">
      <alignment vertical="center"/>
    </xf>
    <xf numFmtId="168" fontId="2" fillId="0" borderId="9" xfId="0" applyNumberFormat="1" applyFont="1" applyFill="1" applyBorder="1" applyAlignment="1">
      <alignment vertical="center"/>
    </xf>
    <xf numFmtId="168" fontId="2" fillId="0" borderId="25" xfId="0" applyNumberFormat="1" applyFont="1" applyFill="1" applyBorder="1" applyAlignment="1">
      <alignment vertical="center"/>
    </xf>
    <xf numFmtId="168" fontId="2" fillId="0" borderId="60" xfId="0" applyNumberFormat="1" applyFont="1" applyFill="1" applyBorder="1" applyAlignment="1">
      <alignment vertical="center"/>
    </xf>
    <xf numFmtId="0" fontId="2" fillId="2" borderId="30" xfId="0" applyFont="1" applyFill="1" applyBorder="1" applyAlignment="1">
      <alignment horizontal="right" vertical="center"/>
    </xf>
    <xf numFmtId="3" fontId="2" fillId="6" borderId="55" xfId="0" applyNumberFormat="1" applyFont="1" applyFill="1" applyBorder="1" applyAlignment="1">
      <alignment/>
    </xf>
    <xf numFmtId="3" fontId="2" fillId="6" borderId="57" xfId="0" applyNumberFormat="1" applyFont="1" applyFill="1" applyBorder="1" applyAlignment="1">
      <alignment vertical="center"/>
    </xf>
    <xf numFmtId="3" fontId="2" fillId="6" borderId="35" xfId="0" applyNumberFormat="1" applyFont="1" applyFill="1" applyBorder="1" applyAlignment="1">
      <alignment vertical="center"/>
    </xf>
    <xf numFmtId="168" fontId="2" fillId="6" borderId="55" xfId="0" applyNumberFormat="1" applyFont="1" applyFill="1" applyBorder="1" applyAlignment="1">
      <alignment vertical="center"/>
    </xf>
    <xf numFmtId="3" fontId="2" fillId="6" borderId="61" xfId="0" applyNumberFormat="1" applyFont="1" applyFill="1" applyBorder="1" applyAlignment="1">
      <alignment vertical="center"/>
    </xf>
    <xf numFmtId="168" fontId="2" fillId="6" borderId="36" xfId="0" applyNumberFormat="1" applyFont="1" applyFill="1" applyBorder="1" applyAlignment="1">
      <alignment vertical="center"/>
    </xf>
    <xf numFmtId="3" fontId="0" fillId="0" borderId="62" xfId="0" applyNumberFormat="1" applyFont="1" applyBorder="1" applyAlignment="1">
      <alignment vertical="center"/>
    </xf>
    <xf numFmtId="0" fontId="0" fillId="0" borderId="58" xfId="0" applyFont="1" applyBorder="1" applyAlignment="1">
      <alignment vertical="center"/>
    </xf>
    <xf numFmtId="3" fontId="0" fillId="0" borderId="28" xfId="0" applyNumberFormat="1" applyFont="1" applyBorder="1" applyAlignment="1">
      <alignment vertical="center"/>
    </xf>
    <xf numFmtId="3" fontId="0" fillId="0" borderId="59" xfId="0" applyNumberFormat="1" applyFont="1" applyBorder="1" applyAlignment="1">
      <alignment vertical="center"/>
    </xf>
    <xf numFmtId="168" fontId="0" fillId="0" borderId="9" xfId="0" applyNumberFormat="1" applyFont="1" applyBorder="1" applyAlignment="1">
      <alignment vertical="center"/>
    </xf>
    <xf numFmtId="168" fontId="0" fillId="0" borderId="10" xfId="0" applyNumberFormat="1" applyFont="1" applyBorder="1" applyAlignment="1">
      <alignment vertical="center"/>
    </xf>
    <xf numFmtId="168" fontId="0" fillId="0" borderId="60" xfId="0" applyNumberFormat="1" applyFont="1" applyBorder="1" applyAlignment="1">
      <alignment vertical="center"/>
    </xf>
    <xf numFmtId="3" fontId="2" fillId="6" borderId="63" xfId="0" applyNumberFormat="1" applyFont="1" applyFill="1" applyBorder="1" applyAlignment="1">
      <alignment vertical="center"/>
    </xf>
    <xf numFmtId="168" fontId="2" fillId="6" borderId="22" xfId="0" applyNumberFormat="1" applyFont="1" applyFill="1" applyBorder="1" applyAlignment="1">
      <alignment vertical="center"/>
    </xf>
    <xf numFmtId="3" fontId="0" fillId="0" borderId="9" xfId="0" applyNumberFormat="1" applyFont="1" applyBorder="1" applyAlignment="1">
      <alignment vertical="center"/>
    </xf>
    <xf numFmtId="3" fontId="0" fillId="0" borderId="10" xfId="0" applyNumberFormat="1" applyFont="1" applyBorder="1" applyAlignment="1">
      <alignment vertical="center"/>
    </xf>
    <xf numFmtId="0" fontId="0" fillId="0" borderId="60" xfId="0" applyFont="1" applyBorder="1" applyAlignment="1">
      <alignment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0" fontId="0" fillId="0" borderId="5" xfId="0" applyFont="1" applyBorder="1" applyAlignment="1">
      <alignment horizontal="left" indent="2"/>
    </xf>
    <xf numFmtId="3" fontId="0" fillId="0" borderId="50" xfId="0" applyNumberFormat="1" applyFont="1" applyBorder="1" applyAlignment="1">
      <alignment vertical="center"/>
    </xf>
    <xf numFmtId="168" fontId="0" fillId="0" borderId="14" xfId="0" applyNumberFormat="1" applyFont="1" applyBorder="1" applyAlignment="1">
      <alignment vertical="center"/>
    </xf>
    <xf numFmtId="3" fontId="2" fillId="6" borderId="13" xfId="0" applyNumberFormat="1" applyFont="1" applyFill="1" applyBorder="1" applyAlignment="1">
      <alignment vertical="center"/>
    </xf>
    <xf numFmtId="168" fontId="2" fillId="6" borderId="32" xfId="0" applyNumberFormat="1" applyFont="1" applyFill="1" applyBorder="1" applyAlignment="1">
      <alignment vertical="center"/>
    </xf>
    <xf numFmtId="168" fontId="2" fillId="6" borderId="63" xfId="0" applyNumberFormat="1" applyFont="1" applyFill="1" applyBorder="1" applyAlignment="1">
      <alignment vertical="center"/>
    </xf>
    <xf numFmtId="3" fontId="2" fillId="6" borderId="55" xfId="0" applyNumberFormat="1" applyFont="1" applyFill="1" applyBorder="1" applyAlignment="1">
      <alignment vertical="center"/>
    </xf>
    <xf numFmtId="168" fontId="2" fillId="6" borderId="56" xfId="0" applyNumberFormat="1" applyFont="1" applyFill="1" applyBorder="1" applyAlignment="1">
      <alignment vertical="center"/>
    </xf>
    <xf numFmtId="0" fontId="2" fillId="0" borderId="37" xfId="0" applyFont="1" applyBorder="1" applyAlignment="1">
      <alignment vertical="center"/>
    </xf>
    <xf numFmtId="0" fontId="0" fillId="0" borderId="64" xfId="0" applyFont="1" applyBorder="1" applyAlignment="1">
      <alignment vertical="center"/>
    </xf>
    <xf numFmtId="3" fontId="0" fillId="0" borderId="49" xfId="0" applyNumberFormat="1" applyFont="1" applyBorder="1" applyAlignment="1">
      <alignment vertical="center"/>
    </xf>
    <xf numFmtId="3" fontId="0" fillId="0" borderId="64" xfId="0" applyNumberFormat="1" applyFont="1" applyBorder="1" applyAlignment="1">
      <alignment vertical="center"/>
    </xf>
    <xf numFmtId="3" fontId="0" fillId="0" borderId="7" xfId="0" applyNumberFormat="1" applyFont="1" applyFill="1" applyBorder="1" applyAlignment="1">
      <alignment horizontal="right" vertical="center"/>
    </xf>
    <xf numFmtId="3" fontId="0" fillId="0" borderId="59" xfId="0" applyNumberFormat="1" applyFont="1" applyFill="1" applyBorder="1" applyAlignment="1">
      <alignment horizontal="right" vertical="center"/>
    </xf>
    <xf numFmtId="168" fontId="0" fillId="0" borderId="6" xfId="0" applyNumberFormat="1" applyFont="1" applyFill="1" applyBorder="1" applyAlignment="1">
      <alignment horizontal="right" vertical="center"/>
    </xf>
    <xf numFmtId="168" fontId="0" fillId="0" borderId="59" xfId="0" applyNumberFormat="1" applyFont="1" applyFill="1" applyBorder="1" applyAlignment="1">
      <alignment horizontal="right" vertical="center"/>
    </xf>
    <xf numFmtId="0" fontId="0" fillId="0" borderId="0" xfId="0" applyFont="1" applyAlignment="1">
      <alignment horizontal="left" vertical="center" indent="2"/>
    </xf>
    <xf numFmtId="0" fontId="0" fillId="0" borderId="18" xfId="0" applyFont="1" applyBorder="1" applyAlignment="1">
      <alignment horizontal="left" vertical="center" indent="2"/>
    </xf>
    <xf numFmtId="3" fontId="0" fillId="0" borderId="47" xfId="0" applyNumberFormat="1" applyFont="1" applyBorder="1" applyAlignment="1">
      <alignment vertical="center"/>
    </xf>
    <xf numFmtId="0" fontId="0" fillId="0" borderId="6" xfId="0" applyFont="1" applyBorder="1" applyAlignment="1">
      <alignment/>
    </xf>
    <xf numFmtId="3" fontId="2" fillId="6" borderId="56" xfId="0" applyNumberFormat="1" applyFont="1" applyFill="1" applyBorder="1" applyAlignment="1">
      <alignment vertical="center"/>
    </xf>
    <xf numFmtId="0" fontId="2" fillId="2" borderId="39" xfId="0" applyFont="1" applyFill="1" applyBorder="1" applyAlignment="1">
      <alignment vertical="center"/>
    </xf>
    <xf numFmtId="3" fontId="2" fillId="2" borderId="65" xfId="0" applyNumberFormat="1" applyFont="1" applyFill="1" applyBorder="1" applyAlignment="1">
      <alignment vertical="center"/>
    </xf>
    <xf numFmtId="3" fontId="2" fillId="2" borderId="62" xfId="0" applyNumberFormat="1" applyFont="1" applyFill="1" applyBorder="1" applyAlignment="1">
      <alignment vertical="center"/>
    </xf>
    <xf numFmtId="3" fontId="2" fillId="2" borderId="66" xfId="0" applyNumberFormat="1" applyFont="1" applyFill="1" applyBorder="1" applyAlignment="1">
      <alignment vertical="center"/>
    </xf>
    <xf numFmtId="168" fontId="2" fillId="2" borderId="65" xfId="0" applyNumberFormat="1" applyFont="1" applyFill="1" applyBorder="1" applyAlignment="1">
      <alignment vertical="center"/>
    </xf>
    <xf numFmtId="3" fontId="2" fillId="2" borderId="67" xfId="0" applyNumberFormat="1" applyFont="1" applyFill="1" applyBorder="1" applyAlignment="1">
      <alignment vertical="center"/>
    </xf>
    <xf numFmtId="168" fontId="2" fillId="2" borderId="66" xfId="0" applyNumberFormat="1" applyFont="1" applyFill="1" applyBorder="1" applyAlignment="1">
      <alignment vertical="center"/>
    </xf>
    <xf numFmtId="3" fontId="0" fillId="2" borderId="42" xfId="0" applyNumberFormat="1" applyFont="1" applyFill="1" applyBorder="1" applyAlignment="1">
      <alignment vertical="center"/>
    </xf>
    <xf numFmtId="168" fontId="0" fillId="2" borderId="6" xfId="0" applyNumberFormat="1" applyFont="1" applyFill="1" applyBorder="1" applyAlignment="1">
      <alignment vertical="center"/>
    </xf>
    <xf numFmtId="168" fontId="0" fillId="2" borderId="42" xfId="0" applyNumberFormat="1" applyFont="1" applyFill="1" applyBorder="1" applyAlignment="1">
      <alignment vertical="center"/>
    </xf>
    <xf numFmtId="0" fontId="0" fillId="2" borderId="39" xfId="0" applyFont="1" applyFill="1" applyBorder="1" applyAlignment="1">
      <alignment horizontal="left" vertical="center" indent="2"/>
    </xf>
    <xf numFmtId="3" fontId="0" fillId="2" borderId="8" xfId="0" applyNumberFormat="1" applyFont="1" applyFill="1" applyBorder="1" applyAlignment="1">
      <alignment vertical="center"/>
    </xf>
    <xf numFmtId="168" fontId="0" fillId="2" borderId="7" xfId="0" applyNumberFormat="1" applyFont="1" applyFill="1" applyBorder="1" applyAlignment="1">
      <alignment vertical="center"/>
    </xf>
    <xf numFmtId="168" fontId="2" fillId="6" borderId="61" xfId="0" applyNumberFormat="1" applyFont="1" applyFill="1" applyBorder="1" applyAlignment="1">
      <alignment vertical="center"/>
    </xf>
    <xf numFmtId="0" fontId="2" fillId="2" borderId="30" xfId="0" applyNumberFormat="1" applyFont="1" applyFill="1" applyBorder="1" applyAlignment="1">
      <alignment horizontal="center" vertical="center"/>
    </xf>
    <xf numFmtId="3" fontId="2" fillId="6" borderId="30" xfId="0" applyNumberFormat="1" applyFont="1" applyFill="1" applyBorder="1" applyAlignment="1">
      <alignment vertical="center"/>
    </xf>
    <xf numFmtId="168" fontId="2" fillId="6" borderId="4" xfId="0" applyNumberFormat="1" applyFont="1" applyFill="1" applyBorder="1" applyAlignment="1">
      <alignment vertical="center"/>
    </xf>
    <xf numFmtId="168" fontId="2" fillId="6" borderId="1" xfId="0" applyNumberFormat="1" applyFont="1" applyFill="1" applyBorder="1" applyAlignment="1">
      <alignment vertical="center"/>
    </xf>
    <xf numFmtId="168" fontId="2" fillId="6" borderId="3" xfId="0" applyNumberFormat="1" applyFont="1" applyFill="1" applyBorder="1" applyAlignment="1">
      <alignment vertical="center"/>
    </xf>
    <xf numFmtId="3" fontId="0" fillId="0" borderId="0" xfId="0" applyNumberFormat="1" applyFont="1" applyAlignment="1">
      <alignment vertical="center"/>
    </xf>
    <xf numFmtId="3" fontId="2" fillId="6" borderId="22" xfId="0" applyNumberFormat="1" applyFont="1" applyFill="1" applyBorder="1" applyAlignment="1">
      <alignment/>
    </xf>
    <xf numFmtId="0" fontId="2" fillId="2" borderId="30" xfId="0" applyFont="1" applyFill="1" applyBorder="1" applyAlignment="1">
      <alignment horizontal="left" vertical="center"/>
    </xf>
    <xf numFmtId="3" fontId="2" fillId="6" borderId="31" xfId="0" applyNumberFormat="1" applyFont="1" applyFill="1" applyBorder="1" applyAlignment="1">
      <alignment vertical="center"/>
    </xf>
    <xf numFmtId="3" fontId="2" fillId="6" borderId="4" xfId="0" applyNumberFormat="1" applyFont="1" applyFill="1" applyBorder="1" applyAlignment="1">
      <alignment vertical="center"/>
    </xf>
    <xf numFmtId="0" fontId="0" fillId="0" borderId="0" xfId="0" applyBorder="1" applyAlignment="1">
      <alignment/>
    </xf>
    <xf numFmtId="3" fontId="0" fillId="0" borderId="0" xfId="0" applyNumberFormat="1" applyBorder="1" applyAlignment="1">
      <alignment/>
    </xf>
    <xf numFmtId="0" fontId="0" fillId="0" borderId="7" xfId="0" applyBorder="1" applyAlignment="1">
      <alignment/>
    </xf>
    <xf numFmtId="166" fontId="2" fillId="3" borderId="35" xfId="22" applyNumberFormat="1" applyFont="1" applyFill="1" applyBorder="1" applyAlignment="1">
      <alignment vertical="center"/>
    </xf>
    <xf numFmtId="3" fontId="0" fillId="0" borderId="21" xfId="0" applyNumberFormat="1" applyBorder="1" applyAlignment="1">
      <alignment vertical="center"/>
    </xf>
    <xf numFmtId="0" fontId="0" fillId="0" borderId="22" xfId="0" applyBorder="1" applyAlignment="1">
      <alignment/>
    </xf>
    <xf numFmtId="166" fontId="3" fillId="0" borderId="20" xfId="22" applyNumberFormat="1" applyFont="1" applyBorder="1" applyAlignment="1">
      <alignment vertical="center" wrapText="1"/>
    </xf>
    <xf numFmtId="3" fontId="0" fillId="0" borderId="53" xfId="0" applyNumberFormat="1" applyBorder="1" applyAlignment="1">
      <alignment vertical="center"/>
    </xf>
    <xf numFmtId="166" fontId="0" fillId="0" borderId="44" xfId="22" applyNumberFormat="1" applyFont="1" applyFill="1" applyBorder="1" applyAlignment="1">
      <alignment vertical="center"/>
    </xf>
    <xf numFmtId="3" fontId="3" fillId="0" borderId="29" xfId="0" applyNumberFormat="1" applyFont="1" applyBorder="1" applyAlignment="1">
      <alignment wrapText="1"/>
    </xf>
    <xf numFmtId="0" fontId="3" fillId="0" borderId="6" xfId="0" applyFont="1" applyBorder="1" applyAlignment="1">
      <alignment wrapText="1"/>
    </xf>
    <xf numFmtId="3" fontId="3" fillId="0" borderId="29" xfId="0" applyNumberFormat="1" applyFont="1" applyFill="1" applyBorder="1" applyAlignment="1">
      <alignment wrapText="1"/>
    </xf>
    <xf numFmtId="1" fontId="3" fillId="0" borderId="0" xfId="22" applyNumberFormat="1" applyFont="1" applyBorder="1" applyAlignment="1">
      <alignment vertical="center"/>
    </xf>
    <xf numFmtId="3" fontId="3" fillId="0" borderId="14" xfId="0" applyNumberFormat="1" applyFont="1" applyBorder="1" applyAlignment="1">
      <alignment/>
    </xf>
    <xf numFmtId="0" fontId="3" fillId="0" borderId="14" xfId="0" applyFont="1" applyFill="1" applyBorder="1" applyAlignment="1">
      <alignment/>
    </xf>
    <xf numFmtId="0" fontId="3" fillId="0" borderId="25" xfId="0" applyFont="1" applyBorder="1" applyAlignment="1">
      <alignment/>
    </xf>
    <xf numFmtId="0" fontId="3" fillId="0" borderId="27" xfId="0" applyFont="1" applyBorder="1" applyAlignment="1">
      <alignment/>
    </xf>
    <xf numFmtId="3" fontId="3" fillId="0" borderId="6" xfId="0" applyNumberFormat="1" applyFont="1" applyBorder="1" applyAlignment="1">
      <alignment horizontal="right"/>
    </xf>
    <xf numFmtId="3" fontId="0" fillId="0" borderId="40" xfId="0" applyNumberFormat="1" applyFont="1" applyBorder="1" applyAlignment="1">
      <alignment/>
    </xf>
    <xf numFmtId="3" fontId="0" fillId="0" borderId="14" xfId="0" applyNumberFormat="1" applyFont="1" applyBorder="1" applyAlignment="1">
      <alignment/>
    </xf>
    <xf numFmtId="0" fontId="0" fillId="0" borderId="9" xfId="0" applyBorder="1" applyAlignment="1">
      <alignment/>
    </xf>
    <xf numFmtId="3" fontId="2" fillId="3" borderId="37" xfId="0" applyNumberFormat="1" applyFont="1" applyFill="1" applyBorder="1" applyAlignment="1">
      <alignment horizontal="right" vertical="center"/>
    </xf>
    <xf numFmtId="3" fontId="2" fillId="3" borderId="38" xfId="0" applyNumberFormat="1" applyFont="1" applyFill="1" applyBorder="1" applyAlignment="1">
      <alignment horizontal="right" vertical="center"/>
    </xf>
    <xf numFmtId="3" fontId="3" fillId="0" borderId="25" xfId="0" applyNumberFormat="1" applyFont="1" applyFill="1" applyBorder="1" applyAlignment="1">
      <alignment wrapText="1"/>
    </xf>
    <xf numFmtId="3" fontId="3" fillId="0" borderId="18" xfId="0" applyNumberFormat="1" applyFont="1" applyBorder="1" applyAlignment="1">
      <alignment wrapText="1"/>
    </xf>
    <xf numFmtId="166" fontId="5" fillId="3" borderId="20" xfId="22" applyNumberFormat="1" applyFont="1" applyFill="1" applyBorder="1" applyAlignment="1">
      <alignment vertical="center" wrapText="1"/>
    </xf>
    <xf numFmtId="3" fontId="0" fillId="0" borderId="8" xfId="0" applyNumberFormat="1" applyFont="1" applyBorder="1" applyAlignment="1">
      <alignment vertical="center"/>
    </xf>
    <xf numFmtId="166" fontId="0" fillId="0" borderId="8" xfId="22" applyNumberFormat="1" applyFont="1" applyFill="1" applyBorder="1" applyAlignment="1">
      <alignment vertical="center"/>
    </xf>
    <xf numFmtId="166" fontId="0" fillId="0" borderId="8" xfId="22" applyNumberFormat="1" applyFont="1" applyBorder="1" applyAlignment="1">
      <alignment vertical="center" wrapText="1"/>
    </xf>
    <xf numFmtId="0" fontId="3" fillId="0" borderId="18" xfId="0" applyFont="1" applyBorder="1" applyAlignment="1">
      <alignment vertical="center"/>
    </xf>
    <xf numFmtId="3" fontId="3" fillId="0" borderId="10" xfId="0" applyNumberFormat="1" applyFont="1" applyBorder="1" applyAlignment="1">
      <alignment/>
    </xf>
    <xf numFmtId="1" fontId="3" fillId="0" borderId="11" xfId="0" applyNumberFormat="1" applyFont="1" applyBorder="1" applyAlignment="1">
      <alignment/>
    </xf>
    <xf numFmtId="1" fontId="3" fillId="0" borderId="10" xfId="0" applyNumberFormat="1" applyFont="1" applyBorder="1" applyAlignment="1">
      <alignment/>
    </xf>
    <xf numFmtId="0" fontId="5" fillId="2" borderId="13" xfId="0" applyFont="1" applyFill="1" applyBorder="1" applyAlignment="1">
      <alignment horizontal="right" vertical="center"/>
    </xf>
    <xf numFmtId="3" fontId="5" fillId="7" borderId="21" xfId="0" applyNumberFormat="1" applyFont="1" applyFill="1" applyBorder="1" applyAlignment="1">
      <alignment/>
    </xf>
    <xf numFmtId="3" fontId="5" fillId="7" borderId="22" xfId="0" applyNumberFormat="1" applyFont="1" applyFill="1" applyBorder="1" applyAlignment="1">
      <alignment/>
    </xf>
    <xf numFmtId="166" fontId="5" fillId="7" borderId="20" xfId="22" applyNumberFormat="1" applyFont="1" applyFill="1" applyBorder="1" applyAlignment="1">
      <alignment vertical="center" wrapText="1"/>
    </xf>
    <xf numFmtId="3" fontId="5" fillId="7" borderId="32" xfId="0" applyNumberFormat="1" applyFont="1" applyFill="1" applyBorder="1" applyAlignment="1">
      <alignment/>
    </xf>
    <xf numFmtId="166" fontId="5" fillId="7" borderId="20" xfId="22" applyNumberFormat="1" applyFont="1" applyFill="1" applyBorder="1" applyAlignment="1">
      <alignment vertical="center"/>
    </xf>
    <xf numFmtId="3" fontId="5" fillId="7" borderId="32" xfId="22" applyNumberFormat="1" applyFont="1" applyFill="1" applyBorder="1" applyAlignment="1">
      <alignment vertical="center"/>
    </xf>
    <xf numFmtId="1" fontId="5" fillId="7" borderId="22" xfId="22" applyNumberFormat="1" applyFont="1" applyFill="1" applyBorder="1" applyAlignment="1">
      <alignment vertical="center"/>
    </xf>
    <xf numFmtId="166" fontId="5" fillId="7" borderId="19" xfId="22" applyNumberFormat="1" applyFont="1" applyFill="1" applyBorder="1" applyAlignment="1">
      <alignment vertical="center" wrapText="1"/>
    </xf>
    <xf numFmtId="166" fontId="3" fillId="7" borderId="20" xfId="22" applyNumberFormat="1" applyFont="1" applyFill="1" applyBorder="1" applyAlignment="1">
      <alignment vertical="center"/>
    </xf>
    <xf numFmtId="0" fontId="3" fillId="0" borderId="39" xfId="0" applyFont="1" applyBorder="1" applyAlignment="1">
      <alignment horizontal="left" vertical="center" indent="2"/>
    </xf>
    <xf numFmtId="0" fontId="3" fillId="0" borderId="40" xfId="0" applyFont="1" applyBorder="1" applyAlignment="1">
      <alignment/>
    </xf>
    <xf numFmtId="3" fontId="3" fillId="0" borderId="41" xfId="0" applyNumberFormat="1" applyFont="1" applyBorder="1" applyAlignment="1">
      <alignment/>
    </xf>
    <xf numFmtId="166" fontId="3" fillId="0" borderId="42" xfId="22" applyNumberFormat="1" applyFont="1" applyBorder="1" applyAlignment="1">
      <alignment vertical="center" wrapText="1"/>
    </xf>
    <xf numFmtId="3" fontId="3" fillId="0" borderId="43" xfId="0" applyNumberFormat="1" applyFont="1" applyBorder="1" applyAlignment="1">
      <alignment/>
    </xf>
    <xf numFmtId="166" fontId="3" fillId="0" borderId="42" xfId="22" applyNumberFormat="1" applyFont="1" applyBorder="1" applyAlignment="1">
      <alignment vertical="center"/>
    </xf>
    <xf numFmtId="0" fontId="3" fillId="0" borderId="43" xfId="0" applyFont="1" applyBorder="1" applyAlignment="1">
      <alignment/>
    </xf>
    <xf numFmtId="0" fontId="3" fillId="0" borderId="41" xfId="0" applyFont="1" applyBorder="1" applyAlignment="1">
      <alignment/>
    </xf>
    <xf numFmtId="166" fontId="3" fillId="0" borderId="44" xfId="22" applyNumberFormat="1" applyFont="1" applyBorder="1" applyAlignment="1">
      <alignment vertical="center" wrapText="1"/>
    </xf>
    <xf numFmtId="3" fontId="3" fillId="0" borderId="40" xfId="0" applyNumberFormat="1" applyFont="1" applyBorder="1" applyAlignment="1">
      <alignment/>
    </xf>
    <xf numFmtId="0" fontId="5" fillId="2" borderId="37" xfId="0" applyFont="1" applyFill="1" applyBorder="1" applyAlignment="1">
      <alignment horizontal="right" vertical="center"/>
    </xf>
    <xf numFmtId="3" fontId="5" fillId="7" borderId="1" xfId="0" applyNumberFormat="1" applyFont="1" applyFill="1" applyBorder="1" applyAlignment="1">
      <alignment/>
    </xf>
    <xf numFmtId="3" fontId="5" fillId="7" borderId="2" xfId="0" applyNumberFormat="1" applyFont="1" applyFill="1" applyBorder="1" applyAlignment="1">
      <alignment/>
    </xf>
    <xf numFmtId="166" fontId="5" fillId="7" borderId="4" xfId="22" applyNumberFormat="1" applyFont="1" applyFill="1" applyBorder="1" applyAlignment="1">
      <alignment vertical="center" wrapText="1"/>
    </xf>
    <xf numFmtId="3" fontId="5" fillId="7" borderId="38" xfId="0" applyNumberFormat="1" applyFont="1" applyFill="1" applyBorder="1" applyAlignment="1">
      <alignment/>
    </xf>
    <xf numFmtId="166" fontId="5" fillId="7" borderId="4" xfId="22" applyNumberFormat="1" applyFont="1" applyFill="1" applyBorder="1" applyAlignment="1">
      <alignment vertical="center"/>
    </xf>
    <xf numFmtId="3" fontId="5" fillId="7" borderId="38" xfId="22" applyNumberFormat="1" applyFont="1" applyFill="1" applyBorder="1" applyAlignment="1">
      <alignment vertical="center"/>
    </xf>
    <xf numFmtId="3" fontId="5" fillId="7" borderId="2" xfId="22" applyNumberFormat="1" applyFont="1" applyFill="1" applyBorder="1" applyAlignment="1">
      <alignment vertical="center"/>
    </xf>
    <xf numFmtId="166" fontId="5" fillId="7" borderId="31" xfId="22" applyNumberFormat="1" applyFont="1" applyFill="1" applyBorder="1" applyAlignment="1">
      <alignment vertical="center" wrapText="1"/>
    </xf>
    <xf numFmtId="3" fontId="3" fillId="0" borderId="11" xfId="0" applyNumberFormat="1" applyFont="1" applyBorder="1" applyAlignment="1">
      <alignment/>
    </xf>
    <xf numFmtId="0" fontId="5" fillId="2" borderId="37" xfId="0" applyFont="1" applyFill="1" applyBorder="1" applyAlignment="1">
      <alignment horizontal="left" vertical="center"/>
    </xf>
    <xf numFmtId="1" fontId="5" fillId="7" borderId="2" xfId="22" applyNumberFormat="1" applyFont="1" applyFill="1" applyBorder="1" applyAlignment="1">
      <alignment vertical="center"/>
    </xf>
    <xf numFmtId="0" fontId="5" fillId="0" borderId="18" xfId="0" applyFont="1" applyBorder="1" applyAlignment="1">
      <alignment horizontal="left" vertical="center" indent="1"/>
    </xf>
    <xf numFmtId="3" fontId="5" fillId="7" borderId="22" xfId="22" applyNumberFormat="1" applyFont="1" applyFill="1" applyBorder="1" applyAlignment="1">
      <alignment vertical="center"/>
    </xf>
    <xf numFmtId="0" fontId="5" fillId="0" borderId="13" xfId="0" applyFont="1" applyBorder="1" applyAlignment="1">
      <alignment vertical="center"/>
    </xf>
    <xf numFmtId="0" fontId="3" fillId="3" borderId="21" xfId="0" applyFont="1" applyFill="1" applyBorder="1" applyAlignment="1">
      <alignment/>
    </xf>
    <xf numFmtId="3" fontId="3" fillId="3" borderId="22" xfId="0" applyNumberFormat="1" applyFont="1" applyFill="1" applyBorder="1" applyAlignment="1">
      <alignment/>
    </xf>
    <xf numFmtId="0" fontId="3" fillId="3" borderId="20" xfId="0" applyFont="1" applyFill="1" applyBorder="1" applyAlignment="1">
      <alignment/>
    </xf>
    <xf numFmtId="0" fontId="3" fillId="3" borderId="32" xfId="0" applyFont="1" applyFill="1" applyBorder="1" applyAlignment="1">
      <alignment/>
    </xf>
    <xf numFmtId="0" fontId="3" fillId="3" borderId="22" xfId="0" applyFont="1" applyFill="1" applyBorder="1" applyAlignment="1">
      <alignment/>
    </xf>
    <xf numFmtId="1" fontId="3" fillId="3" borderId="32" xfId="0" applyNumberFormat="1" applyFont="1" applyFill="1" applyBorder="1" applyAlignment="1">
      <alignment/>
    </xf>
    <xf numFmtId="1" fontId="3" fillId="3" borderId="22" xfId="0" applyNumberFormat="1" applyFont="1" applyFill="1" applyBorder="1" applyAlignment="1">
      <alignment/>
    </xf>
    <xf numFmtId="0" fontId="3" fillId="3" borderId="19" xfId="0" applyFont="1" applyFill="1" applyBorder="1" applyAlignment="1">
      <alignment/>
    </xf>
    <xf numFmtId="0" fontId="5" fillId="3" borderId="32" xfId="0" applyFont="1" applyFill="1" applyBorder="1" applyAlignment="1">
      <alignment/>
    </xf>
    <xf numFmtId="0" fontId="5" fillId="3" borderId="22" xfId="0" applyFont="1" applyFill="1" applyBorder="1" applyAlignment="1">
      <alignment/>
    </xf>
    <xf numFmtId="0" fontId="5" fillId="2" borderId="18" xfId="0" applyFont="1" applyFill="1" applyBorder="1" applyAlignment="1">
      <alignment horizontal="left" vertical="center" indent="2"/>
    </xf>
    <xf numFmtId="3" fontId="5" fillId="0" borderId="9" xfId="0" applyNumberFormat="1" applyFont="1" applyFill="1" applyBorder="1" applyAlignment="1">
      <alignment/>
    </xf>
    <xf numFmtId="3" fontId="5" fillId="0" borderId="10" xfId="0" applyNumberFormat="1" applyFont="1" applyFill="1" applyBorder="1" applyAlignment="1">
      <alignment/>
    </xf>
    <xf numFmtId="166" fontId="5" fillId="0" borderId="12" xfId="22" applyNumberFormat="1" applyFont="1" applyFill="1" applyBorder="1" applyAlignment="1">
      <alignment vertical="center"/>
    </xf>
    <xf numFmtId="3" fontId="5" fillId="0" borderId="11" xfId="0" applyNumberFormat="1" applyFont="1" applyFill="1" applyBorder="1" applyAlignment="1">
      <alignment/>
    </xf>
    <xf numFmtId="166" fontId="5" fillId="0" borderId="11" xfId="22" applyNumberFormat="1" applyFont="1" applyFill="1" applyBorder="1" applyAlignment="1">
      <alignment vertical="center"/>
    </xf>
    <xf numFmtId="1" fontId="5" fillId="0" borderId="10" xfId="22" applyNumberFormat="1" applyFont="1" applyFill="1" applyBorder="1" applyAlignment="1">
      <alignment vertical="center"/>
    </xf>
    <xf numFmtId="166" fontId="5" fillId="0" borderId="16" xfId="22" applyNumberFormat="1" applyFont="1" applyFill="1" applyBorder="1" applyAlignment="1">
      <alignment vertical="center"/>
    </xf>
    <xf numFmtId="0" fontId="5" fillId="0" borderId="9" xfId="0" applyFont="1" applyFill="1" applyBorder="1" applyAlignment="1">
      <alignment/>
    </xf>
    <xf numFmtId="0" fontId="5" fillId="0" borderId="10" xfId="0" applyFont="1" applyFill="1" applyBorder="1" applyAlignment="1">
      <alignment/>
    </xf>
    <xf numFmtId="0" fontId="5" fillId="0" borderId="12" xfId="0" applyFont="1" applyFill="1" applyBorder="1" applyAlignment="1">
      <alignment/>
    </xf>
    <xf numFmtId="0" fontId="5" fillId="2" borderId="13" xfId="0" applyFont="1" applyFill="1" applyBorder="1" applyAlignment="1">
      <alignment horizontal="left" vertical="center"/>
    </xf>
    <xf numFmtId="0" fontId="5" fillId="0" borderId="18" xfId="0" applyFont="1" applyFill="1" applyBorder="1" applyAlignment="1">
      <alignment horizontal="left" vertical="center" indent="1"/>
    </xf>
    <xf numFmtId="0" fontId="5" fillId="0" borderId="11" xfId="0" applyFont="1" applyFill="1" applyBorder="1" applyAlignment="1">
      <alignment/>
    </xf>
    <xf numFmtId="166" fontId="5" fillId="0" borderId="10" xfId="22" applyNumberFormat="1" applyFont="1" applyFill="1" applyBorder="1" applyAlignment="1">
      <alignment vertical="center"/>
    </xf>
    <xf numFmtId="0" fontId="0" fillId="0" borderId="68" xfId="0" applyBorder="1" applyAlignment="1">
      <alignment/>
    </xf>
    <xf numFmtId="0" fontId="3" fillId="0" borderId="40" xfId="0"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18" xfId="0" applyFont="1" applyBorder="1" applyAlignment="1">
      <alignment horizontal="left" vertical="center" indent="2"/>
    </xf>
    <xf numFmtId="0" fontId="5" fillId="2" borderId="23" xfId="0" applyFont="1" applyFill="1" applyBorder="1" applyAlignment="1">
      <alignment vertical="center"/>
    </xf>
    <xf numFmtId="3" fontId="3" fillId="0" borderId="24" xfId="0" applyNumberFormat="1" applyFont="1" applyBorder="1" applyAlignment="1">
      <alignment/>
    </xf>
    <xf numFmtId="3" fontId="3" fillId="0" borderId="25" xfId="0" applyNumberFormat="1" applyFont="1" applyBorder="1" applyAlignment="1">
      <alignment/>
    </xf>
    <xf numFmtId="166" fontId="3" fillId="0" borderId="27" xfId="22" applyNumberFormat="1" applyFont="1" applyBorder="1" applyAlignment="1">
      <alignment vertical="center" wrapText="1"/>
    </xf>
    <xf numFmtId="0" fontId="3" fillId="0" borderId="28" xfId="0" applyFont="1" applyBorder="1" applyAlignment="1">
      <alignment/>
    </xf>
    <xf numFmtId="0" fontId="3" fillId="0" borderId="26" xfId="0" applyFont="1" applyBorder="1" applyAlignment="1">
      <alignment/>
    </xf>
    <xf numFmtId="166" fontId="3" fillId="0" borderId="27" xfId="22" applyNumberFormat="1" applyFont="1" applyFill="1" applyBorder="1" applyAlignment="1">
      <alignment vertical="center"/>
    </xf>
    <xf numFmtId="168" fontId="2" fillId="6" borderId="6" xfId="0" applyNumberFormat="1" applyFont="1" applyFill="1" applyBorder="1" applyAlignment="1">
      <alignment vertical="center"/>
    </xf>
    <xf numFmtId="168" fontId="2" fillId="6" borderId="59" xfId="0" applyNumberFormat="1" applyFont="1" applyFill="1" applyBorder="1" applyAlignment="1">
      <alignment vertical="center"/>
    </xf>
    <xf numFmtId="3" fontId="2" fillId="3" borderId="13" xfId="0" applyNumberFormat="1" applyFont="1" applyFill="1" applyBorder="1" applyAlignment="1">
      <alignment horizontal="right" vertical="center"/>
    </xf>
    <xf numFmtId="166" fontId="0" fillId="0" borderId="17" xfId="22" applyNumberFormat="1" applyFont="1" applyBorder="1" applyAlignment="1">
      <alignment vertical="center" wrapText="1"/>
    </xf>
    <xf numFmtId="166" fontId="0" fillId="0" borderId="8" xfId="22" applyNumberFormat="1" applyFont="1" applyBorder="1" applyAlignment="1">
      <alignment vertical="center" wrapText="1"/>
    </xf>
    <xf numFmtId="3" fontId="0" fillId="0" borderId="53" xfId="0" applyNumberFormat="1" applyFont="1" applyBorder="1" applyAlignment="1">
      <alignment vertical="center"/>
    </xf>
    <xf numFmtId="3" fontId="0" fillId="0" borderId="7" xfId="0" applyNumberFormat="1" applyFont="1" applyBorder="1" applyAlignment="1">
      <alignment vertical="center"/>
    </xf>
    <xf numFmtId="166" fontId="0" fillId="0" borderId="17" xfId="22" applyNumberFormat="1" applyFont="1" applyBorder="1" applyAlignment="1">
      <alignment vertical="center" wrapText="1"/>
    </xf>
    <xf numFmtId="3" fontId="0" fillId="0" borderId="6" xfId="0" applyNumberFormat="1" applyFont="1" applyBorder="1" applyAlignment="1">
      <alignment vertical="center"/>
    </xf>
    <xf numFmtId="3" fontId="0" fillId="0" borderId="21" xfId="0" applyNumberFormat="1" applyFont="1" applyBorder="1" applyAlignment="1">
      <alignment vertical="center"/>
    </xf>
    <xf numFmtId="3" fontId="0" fillId="0" borderId="22" xfId="0" applyNumberFormat="1" applyFont="1" applyBorder="1" applyAlignment="1">
      <alignment vertical="center"/>
    </xf>
    <xf numFmtId="166" fontId="0" fillId="0" borderId="19" xfId="22" applyNumberFormat="1" applyFont="1" applyBorder="1" applyAlignment="1">
      <alignment vertical="center" wrapText="1"/>
    </xf>
    <xf numFmtId="166" fontId="0" fillId="0" borderId="20" xfId="22" applyNumberFormat="1" applyFont="1" applyBorder="1" applyAlignment="1">
      <alignment vertical="center" wrapText="1"/>
    </xf>
    <xf numFmtId="3" fontId="2" fillId="3" borderId="61" xfId="0" applyNumberFormat="1" applyFont="1" applyFill="1" applyBorder="1" applyAlignment="1">
      <alignment vertical="center"/>
    </xf>
    <xf numFmtId="3" fontId="2" fillId="3" borderId="56" xfId="0" applyNumberFormat="1" applyFont="1" applyFill="1" applyBorder="1" applyAlignment="1">
      <alignment vertical="center"/>
    </xf>
    <xf numFmtId="166" fontId="2" fillId="3" borderId="57" xfId="22" applyNumberFormat="1" applyFont="1" applyFill="1" applyBorder="1" applyAlignment="1">
      <alignment horizontal="right" vertical="center"/>
    </xf>
    <xf numFmtId="3" fontId="2" fillId="3" borderId="55" xfId="0" applyNumberFormat="1" applyFont="1" applyFill="1" applyBorder="1" applyAlignment="1">
      <alignment vertical="center"/>
    </xf>
    <xf numFmtId="166" fontId="2" fillId="3" borderId="35" xfId="22" applyNumberFormat="1" applyFont="1" applyFill="1" applyBorder="1" applyAlignment="1">
      <alignment vertical="center"/>
    </xf>
    <xf numFmtId="0" fontId="5" fillId="0" borderId="0" xfId="0" applyFont="1" applyAlignment="1" applyProtection="1">
      <alignment vertical="center"/>
      <protection/>
    </xf>
    <xf numFmtId="0" fontId="3" fillId="0" borderId="0" xfId="0" applyFont="1" applyAlignment="1">
      <alignment horizontal="left" vertical="center" wrapText="1"/>
    </xf>
    <xf numFmtId="0" fontId="0" fillId="0" borderId="0" xfId="0" applyAlignment="1">
      <alignment vertical="center"/>
    </xf>
    <xf numFmtId="0" fontId="3" fillId="0" borderId="0" xfId="0" applyFont="1" applyAlignment="1">
      <alignment horizontal="left"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pplyProtection="1">
      <alignment horizontal="left"/>
      <protection/>
    </xf>
    <xf numFmtId="0" fontId="3" fillId="0" borderId="0" xfId="0" applyFont="1" applyAlignment="1">
      <alignment/>
    </xf>
    <xf numFmtId="0" fontId="3" fillId="0" borderId="0" xfId="0" applyFont="1" applyBorder="1" applyAlignment="1">
      <alignment vertical="center" wrapText="1"/>
    </xf>
    <xf numFmtId="0" fontId="3" fillId="0" borderId="0" xfId="0" applyFont="1" applyAlignment="1">
      <alignment wrapText="1"/>
    </xf>
    <xf numFmtId="0" fontId="5" fillId="0" borderId="3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3" fontId="2" fillId="0" borderId="37"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3" xfId="0" applyNumberFormat="1"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Alignment="1">
      <alignment horizontal="left"/>
    </xf>
    <xf numFmtId="0" fontId="0" fillId="0" borderId="0" xfId="0" applyAlignment="1">
      <alignment/>
    </xf>
    <xf numFmtId="0" fontId="5" fillId="0" borderId="37" xfId="0" applyFont="1" applyBorder="1" applyAlignment="1">
      <alignment horizontal="center"/>
    </xf>
    <xf numFmtId="0" fontId="0" fillId="0" borderId="3" xfId="0" applyBorder="1" applyAlignment="1">
      <alignment horizontal="center"/>
    </xf>
    <xf numFmtId="0" fontId="0" fillId="0" borderId="33" xfId="0" applyBorder="1" applyAlignment="1">
      <alignment horizontal="center"/>
    </xf>
    <xf numFmtId="0" fontId="5" fillId="0" borderId="37" xfId="0" applyFont="1"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5" fillId="0" borderId="7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0" xfId="0" applyFont="1" applyAlignment="1">
      <alignment horizontal="center" wrapText="1"/>
    </xf>
    <xf numFmtId="0" fontId="3" fillId="0" borderId="34" xfId="0" applyFont="1" applyBorder="1" applyAlignment="1">
      <alignment/>
    </xf>
    <xf numFmtId="0" fontId="5" fillId="0" borderId="0" xfId="0"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38" xfId="0" applyFont="1" applyBorder="1" applyAlignment="1">
      <alignment horizontal="center"/>
    </xf>
    <xf numFmtId="0" fontId="5" fillId="0" borderId="31" xfId="0" applyFont="1" applyBorder="1" applyAlignment="1">
      <alignment horizontal="center"/>
    </xf>
    <xf numFmtId="0" fontId="5" fillId="0" borderId="69" xfId="0" applyFont="1" applyBorder="1" applyAlignment="1">
      <alignment horizontal="center" vertical="center"/>
    </xf>
    <xf numFmtId="0" fontId="5" fillId="0" borderId="70"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5"/>
  <sheetViews>
    <sheetView tabSelected="1" workbookViewId="0" topLeftCell="A1">
      <selection activeCell="J21" sqref="J21"/>
    </sheetView>
  </sheetViews>
  <sheetFormatPr defaultColWidth="9.140625" defaultRowHeight="12.75"/>
  <cols>
    <col min="1" max="1" width="16.00390625" style="81" customWidth="1"/>
    <col min="2" max="2" width="9.7109375" style="81" customWidth="1"/>
    <col min="3" max="3" width="10.57421875" style="81" customWidth="1"/>
    <col min="4" max="4" width="10.28125" style="81" customWidth="1"/>
    <col min="5" max="5" width="10.00390625" style="81" customWidth="1"/>
    <col min="6" max="6" width="9.57421875" style="81" customWidth="1"/>
    <col min="7" max="9" width="9.8515625" style="81" customWidth="1"/>
    <col min="10" max="10" width="9.00390625" style="81" customWidth="1"/>
    <col min="11" max="16384" width="9.140625" style="81" customWidth="1"/>
  </cols>
  <sheetData>
    <row r="1" spans="1:10" ht="12">
      <c r="A1" s="548" t="s">
        <v>0</v>
      </c>
      <c r="B1" s="549"/>
      <c r="C1" s="549"/>
      <c r="D1" s="549"/>
      <c r="E1" s="549"/>
      <c r="F1" s="549"/>
      <c r="G1" s="549"/>
      <c r="H1" s="549"/>
      <c r="I1" s="549"/>
      <c r="J1" s="549"/>
    </row>
    <row r="2" spans="1:10" ht="12">
      <c r="A2" s="538" t="s">
        <v>167</v>
      </c>
      <c r="B2" s="549"/>
      <c r="C2" s="549"/>
      <c r="D2" s="549"/>
      <c r="E2" s="549"/>
      <c r="F2" s="549"/>
      <c r="G2" s="549"/>
      <c r="H2" s="549"/>
      <c r="I2" s="549"/>
      <c r="J2" s="549"/>
    </row>
    <row r="3" spans="1:10" ht="12">
      <c r="A3" s="166"/>
      <c r="B3" s="112"/>
      <c r="C3" s="112"/>
      <c r="D3" s="112"/>
      <c r="E3" s="112"/>
      <c r="F3" s="112"/>
      <c r="G3" s="112"/>
      <c r="H3" s="112"/>
      <c r="I3" s="112"/>
      <c r="J3" s="112"/>
    </row>
    <row r="4" spans="1:8" ht="12">
      <c r="A4" s="94" t="s">
        <v>153</v>
      </c>
      <c r="B4" s="82"/>
      <c r="C4" s="82"/>
      <c r="D4" s="82"/>
      <c r="E4" s="82"/>
      <c r="F4" s="82"/>
      <c r="G4" s="82"/>
      <c r="H4" s="82"/>
    </row>
    <row r="5" spans="2:8" ht="12">
      <c r="B5" s="95"/>
      <c r="C5" s="95"/>
      <c r="D5" s="95"/>
      <c r="E5" s="95"/>
      <c r="F5" s="95"/>
      <c r="G5" s="95"/>
      <c r="H5" s="95"/>
    </row>
    <row r="6" spans="1:10" ht="25.5" customHeight="1">
      <c r="A6" s="555" t="s">
        <v>1</v>
      </c>
      <c r="B6" s="552" t="s">
        <v>13</v>
      </c>
      <c r="C6" s="553"/>
      <c r="D6" s="553"/>
      <c r="E6" s="552" t="s">
        <v>15</v>
      </c>
      <c r="F6" s="553"/>
      <c r="G6" s="554"/>
      <c r="H6" s="553" t="s">
        <v>2</v>
      </c>
      <c r="I6" s="553"/>
      <c r="J6" s="554"/>
    </row>
    <row r="7" spans="1:10" ht="25.5" customHeight="1">
      <c r="A7" s="556"/>
      <c r="B7" s="5">
        <v>2002</v>
      </c>
      <c r="C7" s="5">
        <v>2003</v>
      </c>
      <c r="D7" s="85" t="s">
        <v>16</v>
      </c>
      <c r="E7" s="4">
        <v>2002</v>
      </c>
      <c r="F7" s="5">
        <v>2003</v>
      </c>
      <c r="G7" s="86" t="s">
        <v>16</v>
      </c>
      <c r="H7" s="84">
        <v>2002</v>
      </c>
      <c r="I7" s="5">
        <v>2003</v>
      </c>
      <c r="J7" s="87" t="s">
        <v>16</v>
      </c>
    </row>
    <row r="8" spans="1:10" ht="12">
      <c r="A8" s="88" t="s">
        <v>4</v>
      </c>
      <c r="B8" s="306">
        <v>22614</v>
      </c>
      <c r="C8" s="307">
        <v>19652</v>
      </c>
      <c r="D8" s="89">
        <f>(C8-B8)/B8</f>
        <v>-0.13098080834881048</v>
      </c>
      <c r="E8" s="98">
        <v>3607</v>
      </c>
      <c r="F8" s="97">
        <v>3335</v>
      </c>
      <c r="G8" s="89">
        <f aca="true" t="shared" si="0" ref="G8:G19">(F8-E8)/E8</f>
        <v>-0.07540892708622124</v>
      </c>
      <c r="H8" s="96">
        <f aca="true" t="shared" si="1" ref="H8:I13">SUM(B8+E8)</f>
        <v>26221</v>
      </c>
      <c r="I8" s="97">
        <f t="shared" si="1"/>
        <v>22987</v>
      </c>
      <c r="J8" s="89">
        <f aca="true" t="shared" si="2" ref="J8:J19">(I8-H8)/H8</f>
        <v>-0.12333625719842874</v>
      </c>
    </row>
    <row r="9" spans="1:10" ht="12">
      <c r="A9" s="178" t="s">
        <v>8</v>
      </c>
      <c r="B9" s="308">
        <v>193</v>
      </c>
      <c r="C9" s="100">
        <v>59</v>
      </c>
      <c r="D9" s="91"/>
      <c r="E9" s="303"/>
      <c r="F9" s="101"/>
      <c r="G9" s="91"/>
      <c r="H9" s="102">
        <f t="shared" si="1"/>
        <v>193</v>
      </c>
      <c r="I9" s="103">
        <f t="shared" si="1"/>
        <v>59</v>
      </c>
      <c r="J9" s="302">
        <f t="shared" si="2"/>
        <v>-0.694300518134715</v>
      </c>
    </row>
    <row r="10" spans="1:10" ht="12">
      <c r="A10" s="90" t="s">
        <v>5</v>
      </c>
      <c r="B10" s="308">
        <v>7327</v>
      </c>
      <c r="C10" s="100">
        <v>6470</v>
      </c>
      <c r="D10" s="91">
        <f>(C10-B10)/B10</f>
        <v>-0.11696465128975024</v>
      </c>
      <c r="E10" s="303">
        <v>3748</v>
      </c>
      <c r="F10" s="101">
        <v>4632</v>
      </c>
      <c r="G10" s="91">
        <f t="shared" si="0"/>
        <v>0.23585912486659552</v>
      </c>
      <c r="H10" s="102">
        <f t="shared" si="1"/>
        <v>11075</v>
      </c>
      <c r="I10" s="103">
        <f t="shared" si="1"/>
        <v>11102</v>
      </c>
      <c r="J10" s="91">
        <f t="shared" si="2"/>
        <v>0.0024379232505643343</v>
      </c>
    </row>
    <row r="11" spans="1:10" ht="12">
      <c r="A11" s="90" t="s">
        <v>6</v>
      </c>
      <c r="B11" s="308">
        <v>4128</v>
      </c>
      <c r="C11" s="100">
        <v>4429</v>
      </c>
      <c r="D11" s="91">
        <f>(C11-B11)/B11</f>
        <v>0.07291666666666667</v>
      </c>
      <c r="E11" s="303">
        <v>11737</v>
      </c>
      <c r="F11" s="101">
        <v>10699</v>
      </c>
      <c r="G11" s="91">
        <f t="shared" si="0"/>
        <v>-0.08843827213086819</v>
      </c>
      <c r="H11" s="102">
        <f t="shared" si="1"/>
        <v>15865</v>
      </c>
      <c r="I11" s="103">
        <f t="shared" si="1"/>
        <v>15128</v>
      </c>
      <c r="J11" s="91">
        <f t="shared" si="2"/>
        <v>-0.04645445950204853</v>
      </c>
    </row>
    <row r="12" spans="1:10" ht="12">
      <c r="A12" s="90" t="s">
        <v>7</v>
      </c>
      <c r="B12" s="308">
        <v>787</v>
      </c>
      <c r="C12" s="100">
        <v>707</v>
      </c>
      <c r="D12" s="91">
        <f>(C12-B12)/B12</f>
        <v>-0.10165184243964422</v>
      </c>
      <c r="E12" s="303">
        <v>386</v>
      </c>
      <c r="F12" s="101">
        <v>189</v>
      </c>
      <c r="G12" s="91">
        <f t="shared" si="0"/>
        <v>-0.5103626943005182</v>
      </c>
      <c r="H12" s="102">
        <f t="shared" si="1"/>
        <v>1173</v>
      </c>
      <c r="I12" s="103">
        <f t="shared" si="1"/>
        <v>896</v>
      </c>
      <c r="J12" s="91">
        <f t="shared" si="2"/>
        <v>-0.2361466325660699</v>
      </c>
    </row>
    <row r="13" spans="1:10" ht="12">
      <c r="A13" s="90" t="s">
        <v>151</v>
      </c>
      <c r="B13" s="167"/>
      <c r="C13" s="117"/>
      <c r="D13" s="91"/>
      <c r="E13" s="304">
        <v>1</v>
      </c>
      <c r="F13" s="298">
        <v>2</v>
      </c>
      <c r="G13" s="91">
        <f t="shared" si="0"/>
        <v>1</v>
      </c>
      <c r="H13" s="102">
        <f t="shared" si="1"/>
        <v>1</v>
      </c>
      <c r="I13" s="103">
        <f t="shared" si="1"/>
        <v>2</v>
      </c>
      <c r="J13" s="91">
        <f t="shared" si="2"/>
        <v>1</v>
      </c>
    </row>
    <row r="14" spans="1:10" ht="12">
      <c r="A14" s="90" t="s">
        <v>17</v>
      </c>
      <c r="B14" s="80"/>
      <c r="C14" s="117"/>
      <c r="D14" s="91"/>
      <c r="E14" s="305">
        <v>1300</v>
      </c>
      <c r="F14" s="100">
        <v>1298</v>
      </c>
      <c r="G14" s="91">
        <f t="shared" si="0"/>
        <v>-0.0015384615384615385</v>
      </c>
      <c r="H14" s="102">
        <f aca="true" t="shared" si="3" ref="H14:I17">SUM(B14+E14)</f>
        <v>1300</v>
      </c>
      <c r="I14" s="103">
        <f t="shared" si="3"/>
        <v>1298</v>
      </c>
      <c r="J14" s="91">
        <f t="shared" si="2"/>
        <v>-0.0015384615384615385</v>
      </c>
    </row>
    <row r="15" spans="1:10" ht="12">
      <c r="A15" s="92" t="s">
        <v>18</v>
      </c>
      <c r="B15" s="308">
        <v>479</v>
      </c>
      <c r="C15" s="100">
        <v>399</v>
      </c>
      <c r="D15" s="91">
        <f>(C15-B15)/B15</f>
        <v>-0.16701461377870563</v>
      </c>
      <c r="E15" s="303"/>
      <c r="F15" s="101"/>
      <c r="G15" s="91"/>
      <c r="H15" s="102">
        <f>SUM(B15+E15)</f>
        <v>479</v>
      </c>
      <c r="I15" s="103">
        <f>SUM(C15+F15)</f>
        <v>399</v>
      </c>
      <c r="J15" s="91">
        <f>(I15-H15)/H15</f>
        <v>-0.16701461377870563</v>
      </c>
    </row>
    <row r="16" spans="1:10" ht="12">
      <c r="A16" s="90" t="s">
        <v>11</v>
      </c>
      <c r="B16" s="308">
        <v>1814</v>
      </c>
      <c r="C16" s="100">
        <v>1712</v>
      </c>
      <c r="D16" s="91">
        <f>(C16-B16)/B16</f>
        <v>-0.05622932745314223</v>
      </c>
      <c r="E16" s="303">
        <v>1169</v>
      </c>
      <c r="F16" s="101">
        <v>1022</v>
      </c>
      <c r="G16" s="91">
        <f t="shared" si="0"/>
        <v>-0.12574850299401197</v>
      </c>
      <c r="H16" s="102">
        <f t="shared" si="3"/>
        <v>2983</v>
      </c>
      <c r="I16" s="103">
        <f t="shared" si="3"/>
        <v>2734</v>
      </c>
      <c r="J16" s="91">
        <f t="shared" si="2"/>
        <v>-0.08347301374455246</v>
      </c>
    </row>
    <row r="17" spans="1:10" ht="12">
      <c r="A17" s="90" t="s">
        <v>20</v>
      </c>
      <c r="B17" s="308">
        <v>6</v>
      </c>
      <c r="C17" s="312"/>
      <c r="D17" s="91">
        <f>(C17-B17)/B17</f>
        <v>-1</v>
      </c>
      <c r="E17" s="217"/>
      <c r="F17" s="216"/>
      <c r="G17" s="91"/>
      <c r="H17" s="102">
        <f t="shared" si="3"/>
        <v>6</v>
      </c>
      <c r="I17" s="216"/>
      <c r="J17" s="91">
        <f t="shared" si="2"/>
        <v>-1</v>
      </c>
    </row>
    <row r="18" spans="1:10" ht="12">
      <c r="A18" s="212" t="s">
        <v>152</v>
      </c>
      <c r="B18" s="309"/>
      <c r="C18" s="310"/>
      <c r="D18" s="311"/>
      <c r="E18" s="215"/>
      <c r="F18" s="213"/>
      <c r="G18" s="214"/>
      <c r="H18" s="215"/>
      <c r="I18" s="216"/>
      <c r="J18" s="214"/>
    </row>
    <row r="19" spans="1:10" ht="12">
      <c r="A19" s="104" t="s">
        <v>14</v>
      </c>
      <c r="B19" s="105">
        <f>SUM(B8:B18)</f>
        <v>37348</v>
      </c>
      <c r="C19" s="106">
        <f>SUM(C8:C18)</f>
        <v>33428</v>
      </c>
      <c r="D19" s="107">
        <f>(C19-B19)/B19</f>
        <v>-0.10495876619899325</v>
      </c>
      <c r="E19" s="108">
        <f>SUM(E8:E18)</f>
        <v>21948</v>
      </c>
      <c r="F19" s="109">
        <f>SUM(F8:F18)</f>
        <v>21177</v>
      </c>
      <c r="G19" s="93">
        <f t="shared" si="0"/>
        <v>-0.03512848551120831</v>
      </c>
      <c r="H19" s="110">
        <f>SUM(H8:H18)</f>
        <v>59296</v>
      </c>
      <c r="I19" s="111">
        <f>SUM(I8:I18)</f>
        <v>54605</v>
      </c>
      <c r="J19" s="93">
        <f t="shared" si="2"/>
        <v>-0.07911157582298975</v>
      </c>
    </row>
    <row r="20" spans="1:10" ht="12">
      <c r="A20" s="181"/>
      <c r="B20" s="204"/>
      <c r="C20" s="205"/>
      <c r="D20" s="206"/>
      <c r="E20" s="207"/>
      <c r="F20" s="207"/>
      <c r="G20" s="206"/>
      <c r="H20" s="207"/>
      <c r="I20" s="207"/>
      <c r="J20" s="206"/>
    </row>
    <row r="21" spans="1:10" ht="12">
      <c r="A21" s="218" t="s">
        <v>155</v>
      </c>
      <c r="B21" s="204"/>
      <c r="C21" s="205"/>
      <c r="D21" s="206"/>
      <c r="E21" s="207"/>
      <c r="F21" s="207"/>
      <c r="G21" s="206"/>
      <c r="H21" s="207"/>
      <c r="I21" s="207"/>
      <c r="J21" s="206"/>
    </row>
    <row r="22" spans="1:10" ht="27" customHeight="1">
      <c r="A22" s="550" t="s">
        <v>176</v>
      </c>
      <c r="B22" s="551"/>
      <c r="C22" s="551"/>
      <c r="D22" s="551"/>
      <c r="E22" s="551"/>
      <c r="F22" s="551"/>
      <c r="G22" s="551"/>
      <c r="H22" s="551"/>
      <c r="I22" s="551"/>
      <c r="J22" s="551"/>
    </row>
    <row r="23" spans="1:11" ht="12.75" thickBot="1">
      <c r="A23" s="260"/>
      <c r="B23" s="260"/>
      <c r="C23" s="260"/>
      <c r="D23" s="260"/>
      <c r="E23" s="260"/>
      <c r="F23" s="260"/>
      <c r="G23" s="260"/>
      <c r="H23" s="260"/>
      <c r="I23" s="260"/>
      <c r="J23" s="260"/>
      <c r="K23" s="232"/>
    </row>
    <row r="24" spans="1:10" ht="12">
      <c r="A24" s="8"/>
      <c r="B24" s="112"/>
      <c r="C24" s="112"/>
      <c r="D24" s="112"/>
      <c r="E24" s="112"/>
      <c r="F24" s="112"/>
      <c r="G24" s="112"/>
      <c r="H24" s="112"/>
      <c r="I24" s="112"/>
      <c r="J24" s="112"/>
    </row>
    <row r="25" spans="1:10" ht="12">
      <c r="A25" s="177" t="s">
        <v>164</v>
      </c>
      <c r="B25" s="112"/>
      <c r="C25" s="112"/>
      <c r="D25" s="112"/>
      <c r="E25" s="112"/>
      <c r="F25" s="112"/>
      <c r="G25" s="112"/>
      <c r="H25" s="112"/>
      <c r="I25" s="112"/>
      <c r="J25" s="112"/>
    </row>
    <row r="26" ht="12">
      <c r="B26" s="232"/>
    </row>
    <row r="27" spans="1:10" ht="12">
      <c r="A27" s="544" t="s">
        <v>158</v>
      </c>
      <c r="B27" s="542" t="s">
        <v>13</v>
      </c>
      <c r="C27" s="543"/>
      <c r="D27" s="542" t="s">
        <v>159</v>
      </c>
      <c r="E27" s="543"/>
      <c r="F27" s="546" t="s">
        <v>17</v>
      </c>
      <c r="G27" s="547"/>
      <c r="H27" s="542" t="s">
        <v>2</v>
      </c>
      <c r="I27" s="543"/>
      <c r="J27" s="177"/>
    </row>
    <row r="28" spans="1:10" ht="24">
      <c r="A28" s="545"/>
      <c r="B28" s="233" t="s">
        <v>160</v>
      </c>
      <c r="C28" s="234" t="s">
        <v>161</v>
      </c>
      <c r="D28" s="233" t="s">
        <v>160</v>
      </c>
      <c r="E28" s="235" t="s">
        <v>161</v>
      </c>
      <c r="F28" s="236" t="s">
        <v>160</v>
      </c>
      <c r="G28" s="237" t="s">
        <v>161</v>
      </c>
      <c r="H28" s="233" t="s">
        <v>160</v>
      </c>
      <c r="I28" s="235" t="s">
        <v>161</v>
      </c>
      <c r="J28" s="177"/>
    </row>
    <row r="29" spans="1:9" ht="12">
      <c r="A29" s="238">
        <v>1</v>
      </c>
      <c r="B29" s="239">
        <v>75</v>
      </c>
      <c r="C29" s="240">
        <v>0.016895697229105656</v>
      </c>
      <c r="D29" s="239">
        <v>253</v>
      </c>
      <c r="E29" s="241">
        <v>0.06610922393519729</v>
      </c>
      <c r="F29" s="242">
        <v>5</v>
      </c>
      <c r="G29" s="243">
        <v>0.01483679525222552</v>
      </c>
      <c r="H29" s="179">
        <v>333</v>
      </c>
      <c r="I29" s="241">
        <v>0.0387074276415204</v>
      </c>
    </row>
    <row r="30" spans="1:9" ht="12">
      <c r="A30" s="244">
        <v>2</v>
      </c>
      <c r="B30" s="167">
        <v>104</v>
      </c>
      <c r="C30" s="245">
        <v>0.04032439738679883</v>
      </c>
      <c r="D30" s="167">
        <v>611</v>
      </c>
      <c r="E30" s="246">
        <v>0.22576430624510063</v>
      </c>
      <c r="F30" s="180">
        <v>62</v>
      </c>
      <c r="G30" s="247">
        <v>0.19881305637982197</v>
      </c>
      <c r="H30" s="99">
        <v>777</v>
      </c>
      <c r="I30" s="246">
        <v>0.129024758805068</v>
      </c>
    </row>
    <row r="31" spans="1:9" ht="12">
      <c r="A31" s="244">
        <v>3</v>
      </c>
      <c r="B31" s="167">
        <v>578</v>
      </c>
      <c r="C31" s="245">
        <v>0.17053390403243973</v>
      </c>
      <c r="D31" s="167">
        <v>626</v>
      </c>
      <c r="E31" s="246">
        <v>0.38933890776064806</v>
      </c>
      <c r="F31" s="180">
        <v>98</v>
      </c>
      <c r="G31" s="247">
        <v>0.48961424332344217</v>
      </c>
      <c r="H31" s="99">
        <v>1302</v>
      </c>
      <c r="I31" s="246">
        <v>0.28036731372776935</v>
      </c>
    </row>
    <row r="32" spans="1:9" ht="12">
      <c r="A32" s="244">
        <v>4</v>
      </c>
      <c r="B32" s="167">
        <v>825</v>
      </c>
      <c r="C32" s="245">
        <v>0.35638657355260195</v>
      </c>
      <c r="D32" s="167">
        <v>603</v>
      </c>
      <c r="E32" s="246">
        <v>0.5469035798275412</v>
      </c>
      <c r="F32" s="180">
        <v>64</v>
      </c>
      <c r="G32" s="247">
        <v>0.6795252225519288</v>
      </c>
      <c r="H32" s="99">
        <v>1492</v>
      </c>
      <c r="I32" s="246">
        <v>0.4537951877252121</v>
      </c>
    </row>
    <row r="33" spans="1:9" ht="12">
      <c r="A33" s="244">
        <v>5</v>
      </c>
      <c r="B33" s="167">
        <v>116</v>
      </c>
      <c r="C33" s="245">
        <v>0.38251858526695204</v>
      </c>
      <c r="D33" s="167">
        <v>142</v>
      </c>
      <c r="E33" s="246">
        <v>0.5840083616409721</v>
      </c>
      <c r="F33" s="180">
        <v>57</v>
      </c>
      <c r="G33" s="247">
        <v>0.8486646884272997</v>
      </c>
      <c r="H33" s="99">
        <v>315</v>
      </c>
      <c r="I33" s="246">
        <v>0.4904103219807044</v>
      </c>
    </row>
    <row r="34" spans="1:9" ht="12">
      <c r="A34" s="244">
        <v>6</v>
      </c>
      <c r="B34" s="167">
        <v>475</v>
      </c>
      <c r="C34" s="245">
        <v>0.4895246677179545</v>
      </c>
      <c r="D34" s="167">
        <v>476</v>
      </c>
      <c r="E34" s="246">
        <v>0.7083877711000784</v>
      </c>
      <c r="F34" s="180">
        <v>13</v>
      </c>
      <c r="G34" s="247">
        <v>0.887240356083086</v>
      </c>
      <c r="H34" s="99">
        <v>964</v>
      </c>
      <c r="I34" s="246">
        <v>0.6024642566546553</v>
      </c>
    </row>
    <row r="35" spans="1:9" ht="12">
      <c r="A35" s="244">
        <v>7</v>
      </c>
      <c r="B35" s="167">
        <v>390</v>
      </c>
      <c r="C35" s="245">
        <v>0.5773822933093039</v>
      </c>
      <c r="D35" s="167">
        <v>191</v>
      </c>
      <c r="E35" s="246">
        <v>0.7582963156519468</v>
      </c>
      <c r="F35" s="180">
        <v>18</v>
      </c>
      <c r="G35" s="247">
        <v>0.9406528189910979</v>
      </c>
      <c r="H35" s="99">
        <v>599</v>
      </c>
      <c r="I35" s="246">
        <v>0.6720911310008136</v>
      </c>
    </row>
    <row r="36" spans="1:9" ht="12">
      <c r="A36" s="244">
        <v>8</v>
      </c>
      <c r="B36" s="167">
        <v>583</v>
      </c>
      <c r="C36" s="245">
        <v>0.7087181797702186</v>
      </c>
      <c r="D36" s="167">
        <v>262</v>
      </c>
      <c r="E36" s="248">
        <v>0.8267572511105306</v>
      </c>
      <c r="F36" s="180">
        <v>5</v>
      </c>
      <c r="G36" s="249">
        <v>0.9554896142433233</v>
      </c>
      <c r="H36" s="99">
        <v>850</v>
      </c>
      <c r="I36" s="246">
        <v>0.7708938742299197</v>
      </c>
    </row>
    <row r="37" spans="1:9" ht="12">
      <c r="A37" s="244">
        <v>9</v>
      </c>
      <c r="B37" s="167">
        <v>144</v>
      </c>
      <c r="C37" s="245">
        <v>0.7411579184501014</v>
      </c>
      <c r="D37" s="167">
        <v>255</v>
      </c>
      <c r="E37" s="246">
        <v>0.8933890776064803</v>
      </c>
      <c r="F37" s="180">
        <v>6</v>
      </c>
      <c r="G37" s="247">
        <v>0.9732937685459939</v>
      </c>
      <c r="H37" s="99">
        <v>405</v>
      </c>
      <c r="I37" s="246">
        <v>0.8179704754155527</v>
      </c>
    </row>
    <row r="38" spans="1:9" ht="12">
      <c r="A38" s="244">
        <v>10</v>
      </c>
      <c r="B38" s="167">
        <v>164</v>
      </c>
      <c r="C38" s="245">
        <v>0.7781031763910791</v>
      </c>
      <c r="D38" s="167">
        <v>100</v>
      </c>
      <c r="E38" s="246">
        <v>0.9195192056441077</v>
      </c>
      <c r="F38" s="180">
        <v>4</v>
      </c>
      <c r="G38" s="247">
        <v>0.9851632047477743</v>
      </c>
      <c r="H38" s="99">
        <v>268</v>
      </c>
      <c r="I38" s="246">
        <v>0.8491223991630826</v>
      </c>
    </row>
    <row r="39" spans="1:9" ht="12">
      <c r="A39" s="244">
        <v>11</v>
      </c>
      <c r="B39" s="167">
        <v>107</v>
      </c>
      <c r="C39" s="250">
        <v>0.8022077044379364</v>
      </c>
      <c r="D39" s="167">
        <v>54</v>
      </c>
      <c r="E39" s="246">
        <v>0.9336294747844265</v>
      </c>
      <c r="F39" s="180">
        <v>1</v>
      </c>
      <c r="G39" s="247">
        <v>0.9881305637982194</v>
      </c>
      <c r="H39" s="99">
        <v>162</v>
      </c>
      <c r="I39" s="246">
        <v>0.8679530396373358</v>
      </c>
    </row>
    <row r="40" spans="1:9" ht="12">
      <c r="A40" s="244">
        <v>12</v>
      </c>
      <c r="B40" s="99">
        <v>271</v>
      </c>
      <c r="C40" s="245">
        <v>0.8632574904257715</v>
      </c>
      <c r="D40" s="167">
        <v>68</v>
      </c>
      <c r="E40" s="246">
        <v>0.9513979618500131</v>
      </c>
      <c r="F40" s="180">
        <v>2</v>
      </c>
      <c r="G40" s="247">
        <v>0.9940652818991096</v>
      </c>
      <c r="H40" s="99">
        <v>341</v>
      </c>
      <c r="I40" s="246">
        <v>0.9075903754504243</v>
      </c>
    </row>
    <row r="41" spans="1:9" ht="12">
      <c r="A41" s="244">
        <v>13</v>
      </c>
      <c r="B41" s="99">
        <v>95</v>
      </c>
      <c r="C41" s="245">
        <v>0.884658706915972</v>
      </c>
      <c r="D41" s="167">
        <v>36</v>
      </c>
      <c r="E41" s="246">
        <v>0.9608048079435589</v>
      </c>
      <c r="F41" s="180"/>
      <c r="G41" s="247"/>
      <c r="H41" s="99">
        <v>131</v>
      </c>
      <c r="I41" s="246">
        <v>0.9228176217598513</v>
      </c>
    </row>
    <row r="42" spans="1:9" ht="12">
      <c r="A42" s="244">
        <v>14</v>
      </c>
      <c r="B42" s="99">
        <v>94</v>
      </c>
      <c r="C42" s="245">
        <v>0.9058346474431178</v>
      </c>
      <c r="D42" s="167">
        <v>62</v>
      </c>
      <c r="E42" s="246">
        <v>0.977005487326888</v>
      </c>
      <c r="F42" s="180">
        <v>2</v>
      </c>
      <c r="G42" s="247">
        <v>1</v>
      </c>
      <c r="H42" s="99">
        <v>158</v>
      </c>
      <c r="I42" s="246">
        <v>0.9411833081483204</v>
      </c>
    </row>
    <row r="43" spans="1:9" ht="12">
      <c r="A43" s="244">
        <v>15</v>
      </c>
      <c r="B43" s="99">
        <v>101</v>
      </c>
      <c r="C43" s="245">
        <v>0.9285875197116468</v>
      </c>
      <c r="D43" s="167">
        <v>60</v>
      </c>
      <c r="E43" s="246">
        <v>0.9926835641494643</v>
      </c>
      <c r="F43" s="180"/>
      <c r="G43" s="247"/>
      <c r="H43" s="99">
        <v>161</v>
      </c>
      <c r="I43" s="246">
        <v>0.9598977101011276</v>
      </c>
    </row>
    <row r="44" spans="1:9" ht="12">
      <c r="A44" s="244">
        <v>16</v>
      </c>
      <c r="B44" s="99">
        <v>152</v>
      </c>
      <c r="C44" s="245">
        <v>0.9628294660959675</v>
      </c>
      <c r="D44" s="167">
        <v>15</v>
      </c>
      <c r="E44" s="246">
        <v>0.9966030833551085</v>
      </c>
      <c r="F44" s="180"/>
      <c r="G44" s="247"/>
      <c r="H44" s="99">
        <v>167</v>
      </c>
      <c r="I44" s="246">
        <v>0.9793095431826108</v>
      </c>
    </row>
    <row r="45" spans="1:9" ht="12">
      <c r="A45" s="244">
        <v>17</v>
      </c>
      <c r="B45" s="167">
        <v>43</v>
      </c>
      <c r="C45" s="245">
        <v>0.9725163325073214</v>
      </c>
      <c r="D45" s="167">
        <v>3</v>
      </c>
      <c r="E45" s="246">
        <v>0.9973869871962373</v>
      </c>
      <c r="F45" s="180"/>
      <c r="G45" s="247"/>
      <c r="H45" s="99">
        <v>46</v>
      </c>
      <c r="I45" s="246">
        <v>0.9846565151691271</v>
      </c>
    </row>
    <row r="46" spans="1:9" ht="12">
      <c r="A46" s="244">
        <v>18</v>
      </c>
      <c r="B46" s="167">
        <v>61</v>
      </c>
      <c r="C46" s="245">
        <v>0.9862581662536607</v>
      </c>
      <c r="D46" s="167">
        <v>8</v>
      </c>
      <c r="E46" s="246">
        <v>0.9994773974392475</v>
      </c>
      <c r="F46" s="180"/>
      <c r="G46" s="247"/>
      <c r="H46" s="99">
        <v>69</v>
      </c>
      <c r="I46" s="246">
        <v>0.9926769731489016</v>
      </c>
    </row>
    <row r="47" spans="1:9" ht="12">
      <c r="A47" s="244">
        <v>19</v>
      </c>
      <c r="B47" s="167">
        <v>22</v>
      </c>
      <c r="C47" s="245">
        <v>0.991214237440865</v>
      </c>
      <c r="D47" s="167">
        <v>2</v>
      </c>
      <c r="E47" s="246">
        <v>1</v>
      </c>
      <c r="F47" s="180"/>
      <c r="G47" s="247"/>
      <c r="H47" s="99">
        <v>24</v>
      </c>
      <c r="I47" s="246">
        <v>0.9954666976636057</v>
      </c>
    </row>
    <row r="48" spans="1:9" ht="12">
      <c r="A48" s="244">
        <v>20</v>
      </c>
      <c r="B48" s="167">
        <v>19</v>
      </c>
      <c r="C48" s="245">
        <v>0.9954944807389051</v>
      </c>
      <c r="D48" s="167"/>
      <c r="E48" s="246"/>
      <c r="F48" s="180"/>
      <c r="G48" s="247"/>
      <c r="H48" s="99">
        <v>19</v>
      </c>
      <c r="I48" s="246">
        <v>0.9976752295710799</v>
      </c>
    </row>
    <row r="49" spans="1:9" ht="12.75">
      <c r="A49" s="244">
        <v>21</v>
      </c>
      <c r="B49" s="167">
        <v>4</v>
      </c>
      <c r="C49" s="245">
        <v>0.9963955845911241</v>
      </c>
      <c r="D49" s="167"/>
      <c r="E49" s="261"/>
      <c r="F49" s="167"/>
      <c r="G49" s="247"/>
      <c r="H49" s="99">
        <v>4</v>
      </c>
      <c r="I49" s="246">
        <v>0.998140183656864</v>
      </c>
    </row>
    <row r="50" spans="1:9" ht="12">
      <c r="A50" s="244">
        <v>22</v>
      </c>
      <c r="B50" s="167">
        <v>4</v>
      </c>
      <c r="C50" s="245">
        <v>0.9972966884433431</v>
      </c>
      <c r="D50" s="167"/>
      <c r="E50" s="251"/>
      <c r="F50" s="180"/>
      <c r="G50" s="247"/>
      <c r="H50" s="99">
        <v>4</v>
      </c>
      <c r="I50" s="246">
        <v>0.998605137742648</v>
      </c>
    </row>
    <row r="51" spans="1:9" ht="12">
      <c r="A51" s="244">
        <v>23</v>
      </c>
      <c r="B51" s="167">
        <v>3</v>
      </c>
      <c r="C51" s="245">
        <v>0.9979725163325073</v>
      </c>
      <c r="D51" s="167"/>
      <c r="E51" s="251"/>
      <c r="F51" s="180"/>
      <c r="G51" s="252"/>
      <c r="H51" s="99">
        <v>3</v>
      </c>
      <c r="I51" s="246">
        <v>0.998953853306986</v>
      </c>
    </row>
    <row r="52" spans="1:9" ht="12">
      <c r="A52" s="244" t="s">
        <v>163</v>
      </c>
      <c r="B52" s="167">
        <v>9</v>
      </c>
      <c r="C52" s="246">
        <v>1</v>
      </c>
      <c r="D52" s="167"/>
      <c r="E52" s="251"/>
      <c r="F52" s="180"/>
      <c r="G52" s="252"/>
      <c r="H52" s="99">
        <v>9</v>
      </c>
      <c r="I52" s="246">
        <v>1</v>
      </c>
    </row>
    <row r="53" spans="1:10" ht="12">
      <c r="A53" s="253" t="s">
        <v>14</v>
      </c>
      <c r="B53" s="254">
        <f>SUM(B29:B52)</f>
        <v>4439</v>
      </c>
      <c r="C53" s="255"/>
      <c r="D53" s="254">
        <f>SUM(D29:D52)</f>
        <v>3827</v>
      </c>
      <c r="E53" s="256"/>
      <c r="F53" s="257">
        <f>SUM(F29:F52)</f>
        <v>337</v>
      </c>
      <c r="G53" s="258"/>
      <c r="H53" s="254">
        <f>SUM(H29:H52)</f>
        <v>8603</v>
      </c>
      <c r="I53" s="259"/>
      <c r="J53" s="177"/>
    </row>
    <row r="55" ht="12">
      <c r="A55" s="81" t="s">
        <v>162</v>
      </c>
    </row>
  </sheetData>
  <mergeCells count="12">
    <mergeCell ref="A1:J1"/>
    <mergeCell ref="A2:J2"/>
    <mergeCell ref="A22:J22"/>
    <mergeCell ref="B6:D6"/>
    <mergeCell ref="E6:G6"/>
    <mergeCell ref="H6:J6"/>
    <mergeCell ref="A6:A7"/>
    <mergeCell ref="H27:I27"/>
    <mergeCell ref="A27:A28"/>
    <mergeCell ref="B27:C27"/>
    <mergeCell ref="D27:E27"/>
    <mergeCell ref="F27:G27"/>
  </mergeCells>
  <printOptions horizontalCentered="1"/>
  <pageMargins left="0.25" right="0.25" top="0.5" bottom="0.5" header="0.25" footer="0.25"/>
  <pageSetup firstPageNumber="11" useFirstPageNumber="1" horizontalDpi="600" verticalDpi="600" orientation="portrait" scale="95" r:id="rId1"/>
  <headerFooter alignWithMargins="0">
    <oddFooter>&amp;L9/9/03&amp;CPage 11&amp;ROffice of IRAA</oddFooter>
  </headerFooter>
</worksheet>
</file>

<file path=xl/worksheets/sheet2.xml><?xml version="1.0" encoding="utf-8"?>
<worksheet xmlns="http://schemas.openxmlformats.org/spreadsheetml/2006/main" xmlns:r="http://schemas.openxmlformats.org/officeDocument/2006/relationships">
  <dimension ref="A1:G122"/>
  <sheetViews>
    <sheetView zoomScale="75" zoomScaleNormal="75" workbookViewId="0" topLeftCell="A6">
      <pane ySplit="2" topLeftCell="BM42" activePane="bottomLeft" state="frozen"/>
      <selection pane="topLeft" activeCell="A6" sqref="A6"/>
      <selection pane="bottomLeft" activeCell="G57" sqref="G57"/>
    </sheetView>
  </sheetViews>
  <sheetFormatPr defaultColWidth="9.140625" defaultRowHeight="12.75"/>
  <cols>
    <col min="1" max="1" width="48.8515625" style="1" bestFit="1" customWidth="1"/>
    <col min="2" max="2" width="11.421875" style="409" bestFit="1" customWidth="1"/>
    <col min="3" max="3" width="10.421875" style="409" bestFit="1" customWidth="1"/>
    <col min="4" max="4" width="10.00390625" style="3" bestFit="1" customWidth="1"/>
    <col min="5" max="5" width="11.421875" style="409" bestFit="1" customWidth="1"/>
    <col min="6" max="6" width="10.421875" style="409" customWidth="1"/>
    <col min="7" max="7" width="11.140625" style="409" customWidth="1"/>
    <col min="8" max="16384" width="9.140625" style="1" customWidth="1"/>
  </cols>
  <sheetData>
    <row r="1" spans="1:7" ht="12.75">
      <c r="A1" s="314" t="s">
        <v>0</v>
      </c>
      <c r="B1" s="1"/>
      <c r="C1" s="1"/>
      <c r="D1" s="1"/>
      <c r="E1" s="1"/>
      <c r="F1" s="1"/>
      <c r="G1" s="1"/>
    </row>
    <row r="2" spans="1:7" ht="12.75">
      <c r="A2" s="24" t="s">
        <v>167</v>
      </c>
      <c r="B2" s="1"/>
      <c r="C2" s="1"/>
      <c r="D2" s="1"/>
      <c r="E2" s="1"/>
      <c r="F2" s="1"/>
      <c r="G2" s="1"/>
    </row>
    <row r="3" spans="1:7" ht="12.75">
      <c r="A3" s="558" t="s">
        <v>22</v>
      </c>
      <c r="B3" s="558"/>
      <c r="C3" s="558"/>
      <c r="D3" s="558"/>
      <c r="E3" s="558"/>
      <c r="F3" s="558"/>
      <c r="G3" s="558"/>
    </row>
    <row r="4" spans="1:7" ht="12.75">
      <c r="A4" s="315" t="s">
        <v>156</v>
      </c>
      <c r="B4" s="316"/>
      <c r="C4" s="316"/>
      <c r="D4" s="1"/>
      <c r="E4" s="316"/>
      <c r="F4" s="316"/>
      <c r="G4" s="316"/>
    </row>
    <row r="5" spans="1:7" ht="12.75">
      <c r="A5" s="315"/>
      <c r="B5" s="316"/>
      <c r="C5" s="316"/>
      <c r="D5" s="1"/>
      <c r="E5" s="316"/>
      <c r="F5" s="316"/>
      <c r="G5" s="316"/>
    </row>
    <row r="6" spans="1:7" ht="12.75">
      <c r="A6" s="559" t="s">
        <v>111</v>
      </c>
      <c r="B6" s="561" t="s">
        <v>23</v>
      </c>
      <c r="C6" s="562"/>
      <c r="D6" s="563"/>
      <c r="E6" s="561" t="s">
        <v>24</v>
      </c>
      <c r="F6" s="562"/>
      <c r="G6" s="563"/>
    </row>
    <row r="7" spans="1:7" s="320" customFormat="1" ht="25.5">
      <c r="A7" s="560"/>
      <c r="B7" s="317" t="s">
        <v>25</v>
      </c>
      <c r="C7" s="318" t="s">
        <v>26</v>
      </c>
      <c r="D7" s="9" t="s">
        <v>27</v>
      </c>
      <c r="E7" s="319" t="s">
        <v>3</v>
      </c>
      <c r="F7" s="318" t="s">
        <v>15</v>
      </c>
      <c r="G7" s="9" t="s">
        <v>27</v>
      </c>
    </row>
    <row r="8" spans="1:7" ht="12.75">
      <c r="A8" s="321" t="s">
        <v>28</v>
      </c>
      <c r="B8" s="322"/>
      <c r="C8" s="323"/>
      <c r="D8" s="324"/>
      <c r="E8" s="325"/>
      <c r="F8" s="323"/>
      <c r="G8" s="326"/>
    </row>
    <row r="9" spans="1:7" ht="12.75">
      <c r="A9" s="281" t="s">
        <v>29</v>
      </c>
      <c r="B9" s="283">
        <v>432</v>
      </c>
      <c r="C9" s="70"/>
      <c r="D9" s="328">
        <f>SUM(B9+C9)</f>
        <v>432</v>
      </c>
      <c r="E9" s="329">
        <f>B9/15</f>
        <v>28.8</v>
      </c>
      <c r="F9" s="330"/>
      <c r="G9" s="331">
        <f>SUM(C9,B9)/15</f>
        <v>28.8</v>
      </c>
    </row>
    <row r="10" spans="1:7" ht="12.75">
      <c r="A10" s="281" t="s">
        <v>30</v>
      </c>
      <c r="B10" s="219">
        <v>582</v>
      </c>
      <c r="C10" s="414">
        <v>25</v>
      </c>
      <c r="D10" s="328">
        <f>SUM(B10+C10)</f>
        <v>607</v>
      </c>
      <c r="E10" s="329">
        <f>B10/15</f>
        <v>38.8</v>
      </c>
      <c r="F10" s="330">
        <f>C10/15</f>
        <v>1.6666666666666667</v>
      </c>
      <c r="G10" s="331">
        <f>SUM(C10,B10)/15</f>
        <v>40.46666666666667</v>
      </c>
    </row>
    <row r="11" spans="1:7" ht="12.75">
      <c r="A11" s="281" t="s">
        <v>4</v>
      </c>
      <c r="B11" s="332"/>
      <c r="C11" s="70"/>
      <c r="D11" s="328"/>
      <c r="E11" s="329"/>
      <c r="F11" s="330"/>
      <c r="G11" s="331"/>
    </row>
    <row r="12" spans="1:7" ht="12.75">
      <c r="A12" s="281" t="s">
        <v>118</v>
      </c>
      <c r="B12" s="334"/>
      <c r="C12" s="70"/>
      <c r="D12" s="328"/>
      <c r="E12" s="329"/>
      <c r="F12" s="330"/>
      <c r="G12" s="331"/>
    </row>
    <row r="13" spans="1:7" ht="12.75">
      <c r="A13" s="335" t="s">
        <v>116</v>
      </c>
      <c r="B13" s="297">
        <v>1148</v>
      </c>
      <c r="C13" s="416">
        <v>122</v>
      </c>
      <c r="D13" s="328">
        <f aca="true" t="shared" si="0" ref="D13:D45">SUM(B13+C13)</f>
        <v>1270</v>
      </c>
      <c r="E13" s="329">
        <f aca="true" t="shared" si="1" ref="E13:F45">B13/15</f>
        <v>76.53333333333333</v>
      </c>
      <c r="F13" s="330">
        <f t="shared" si="1"/>
        <v>8.133333333333333</v>
      </c>
      <c r="G13" s="331">
        <f aca="true" t="shared" si="2" ref="G13:G45">SUM(C13,B13)/15</f>
        <v>84.66666666666667</v>
      </c>
    </row>
    <row r="14" spans="1:7" ht="12.75">
      <c r="A14" s="335" t="s">
        <v>147</v>
      </c>
      <c r="B14" s="296">
        <v>96</v>
      </c>
      <c r="C14" s="416">
        <v>1</v>
      </c>
      <c r="D14" s="328">
        <f t="shared" si="0"/>
        <v>97</v>
      </c>
      <c r="E14" s="329">
        <f t="shared" si="1"/>
        <v>6.4</v>
      </c>
      <c r="F14" s="330">
        <f t="shared" si="1"/>
        <v>0.06666666666666667</v>
      </c>
      <c r="G14" s="331">
        <f t="shared" si="2"/>
        <v>6.466666666666667</v>
      </c>
    </row>
    <row r="15" spans="1:7" ht="12.75">
      <c r="A15" s="335" t="s">
        <v>117</v>
      </c>
      <c r="B15" s="296">
        <v>434</v>
      </c>
      <c r="C15" s="70"/>
      <c r="D15" s="328">
        <f t="shared" si="0"/>
        <v>434</v>
      </c>
      <c r="E15" s="329">
        <f t="shared" si="1"/>
        <v>28.933333333333334</v>
      </c>
      <c r="F15" s="330"/>
      <c r="G15" s="331">
        <f t="shared" si="2"/>
        <v>28.933333333333334</v>
      </c>
    </row>
    <row r="16" spans="1:7" ht="12.75">
      <c r="A16" s="281" t="s">
        <v>31</v>
      </c>
      <c r="B16" s="296">
        <v>755</v>
      </c>
      <c r="C16" s="416">
        <v>127</v>
      </c>
      <c r="D16" s="328">
        <f t="shared" si="0"/>
        <v>882</v>
      </c>
      <c r="E16" s="329">
        <f t="shared" si="1"/>
        <v>50.333333333333336</v>
      </c>
      <c r="F16" s="330">
        <f t="shared" si="1"/>
        <v>8.466666666666667</v>
      </c>
      <c r="G16" s="331">
        <f t="shared" si="2"/>
        <v>58.8</v>
      </c>
    </row>
    <row r="17" spans="1:7" ht="12.75">
      <c r="A17" s="281" t="s">
        <v>32</v>
      </c>
      <c r="B17" s="296">
        <v>7</v>
      </c>
      <c r="C17" s="70"/>
      <c r="D17" s="328">
        <f t="shared" si="0"/>
        <v>7</v>
      </c>
      <c r="E17" s="329">
        <f t="shared" si="1"/>
        <v>0.4666666666666667</v>
      </c>
      <c r="F17" s="330"/>
      <c r="G17" s="331">
        <f t="shared" si="2"/>
        <v>0.4666666666666667</v>
      </c>
    </row>
    <row r="18" spans="1:7" ht="12.75">
      <c r="A18" s="281" t="s">
        <v>33</v>
      </c>
      <c r="B18" s="296">
        <v>1820</v>
      </c>
      <c r="C18" s="416">
        <v>27</v>
      </c>
      <c r="D18" s="328">
        <f t="shared" si="0"/>
        <v>1847</v>
      </c>
      <c r="E18" s="329">
        <f t="shared" si="1"/>
        <v>121.33333333333333</v>
      </c>
      <c r="F18" s="330">
        <f t="shared" si="1"/>
        <v>1.8</v>
      </c>
      <c r="G18" s="331">
        <f t="shared" si="2"/>
        <v>123.13333333333334</v>
      </c>
    </row>
    <row r="19" spans="1:7" ht="12.75">
      <c r="A19" s="281" t="s">
        <v>34</v>
      </c>
      <c r="B19" s="296">
        <v>79</v>
      </c>
      <c r="C19" s="70"/>
      <c r="D19" s="328">
        <f t="shared" si="0"/>
        <v>79</v>
      </c>
      <c r="E19" s="329">
        <f t="shared" si="1"/>
        <v>5.266666666666667</v>
      </c>
      <c r="F19" s="330"/>
      <c r="G19" s="331">
        <f t="shared" si="2"/>
        <v>5.266666666666667</v>
      </c>
    </row>
    <row r="20" spans="1:7" ht="12.75">
      <c r="A20" s="281" t="s">
        <v>35</v>
      </c>
      <c r="B20" s="296">
        <v>826</v>
      </c>
      <c r="C20" s="416">
        <v>91</v>
      </c>
      <c r="D20" s="328">
        <f t="shared" si="0"/>
        <v>917</v>
      </c>
      <c r="E20" s="329">
        <f t="shared" si="1"/>
        <v>55.06666666666667</v>
      </c>
      <c r="F20" s="330">
        <f t="shared" si="1"/>
        <v>6.066666666666666</v>
      </c>
      <c r="G20" s="331">
        <f t="shared" si="2"/>
        <v>61.13333333333333</v>
      </c>
    </row>
    <row r="21" spans="1:7" ht="12.75">
      <c r="A21" s="281" t="s">
        <v>120</v>
      </c>
      <c r="B21" s="332"/>
      <c r="C21" s="70"/>
      <c r="D21" s="328"/>
      <c r="E21" s="329">
        <f t="shared" si="1"/>
        <v>0</v>
      </c>
      <c r="F21" s="330"/>
      <c r="G21" s="331">
        <f t="shared" si="2"/>
        <v>0</v>
      </c>
    </row>
    <row r="22" spans="1:7" ht="12.75">
      <c r="A22" s="281" t="s">
        <v>36</v>
      </c>
      <c r="B22" s="296">
        <v>1303</v>
      </c>
      <c r="C22" s="416">
        <v>271</v>
      </c>
      <c r="D22" s="328">
        <f t="shared" si="0"/>
        <v>1574</v>
      </c>
      <c r="E22" s="329">
        <f t="shared" si="1"/>
        <v>86.86666666666666</v>
      </c>
      <c r="F22" s="330">
        <f t="shared" si="1"/>
        <v>18.066666666666666</v>
      </c>
      <c r="G22" s="331">
        <f t="shared" si="2"/>
        <v>104.93333333333334</v>
      </c>
    </row>
    <row r="23" spans="1:7" ht="12.75">
      <c r="A23" s="281" t="s">
        <v>37</v>
      </c>
      <c r="B23" s="296"/>
      <c r="C23" s="416">
        <v>8</v>
      </c>
      <c r="D23" s="328">
        <f t="shared" si="0"/>
        <v>8</v>
      </c>
      <c r="E23" s="329"/>
      <c r="F23" s="330">
        <f t="shared" si="1"/>
        <v>0.5333333333333333</v>
      </c>
      <c r="G23" s="331">
        <f t="shared" si="2"/>
        <v>0.5333333333333333</v>
      </c>
    </row>
    <row r="24" spans="1:7" ht="12.75">
      <c r="A24" s="281" t="s">
        <v>38</v>
      </c>
      <c r="B24" s="332"/>
      <c r="C24" s="333"/>
      <c r="D24" s="328"/>
      <c r="E24" s="329"/>
      <c r="F24" s="330"/>
      <c r="G24" s="331"/>
    </row>
    <row r="25" spans="1:7" ht="12.75">
      <c r="A25" s="281" t="s">
        <v>39</v>
      </c>
      <c r="B25" s="296">
        <v>8</v>
      </c>
      <c r="C25" s="70"/>
      <c r="D25" s="328">
        <f t="shared" si="0"/>
        <v>8</v>
      </c>
      <c r="E25" s="329">
        <f t="shared" si="1"/>
        <v>0.5333333333333333</v>
      </c>
      <c r="F25" s="330"/>
      <c r="G25" s="331">
        <f t="shared" si="2"/>
        <v>0.5333333333333333</v>
      </c>
    </row>
    <row r="26" spans="1:7" ht="12.75">
      <c r="A26" s="281" t="s">
        <v>41</v>
      </c>
      <c r="B26" s="296">
        <v>297</v>
      </c>
      <c r="C26" s="416">
        <v>933</v>
      </c>
      <c r="D26" s="328">
        <f t="shared" si="0"/>
        <v>1230</v>
      </c>
      <c r="E26" s="329">
        <f t="shared" si="1"/>
        <v>19.8</v>
      </c>
      <c r="F26" s="330">
        <f t="shared" si="1"/>
        <v>62.2</v>
      </c>
      <c r="G26" s="331">
        <f t="shared" si="2"/>
        <v>82</v>
      </c>
    </row>
    <row r="27" spans="1:7" ht="12.75">
      <c r="A27" s="281" t="s">
        <v>40</v>
      </c>
      <c r="B27" s="296">
        <v>1844</v>
      </c>
      <c r="C27" s="416">
        <v>267</v>
      </c>
      <c r="D27" s="328">
        <f t="shared" si="0"/>
        <v>2111</v>
      </c>
      <c r="E27" s="329">
        <f t="shared" si="1"/>
        <v>122.93333333333334</v>
      </c>
      <c r="F27" s="330">
        <f t="shared" si="1"/>
        <v>17.8</v>
      </c>
      <c r="G27" s="331">
        <f t="shared" si="2"/>
        <v>140.73333333333332</v>
      </c>
    </row>
    <row r="28" spans="1:7" ht="12.75">
      <c r="A28" s="281" t="s">
        <v>169</v>
      </c>
      <c r="B28" s="332"/>
      <c r="C28" s="333"/>
      <c r="D28" s="328"/>
      <c r="E28" s="329"/>
      <c r="F28" s="330"/>
      <c r="G28" s="331"/>
    </row>
    <row r="29" spans="1:7" ht="12.75">
      <c r="A29" s="281" t="s">
        <v>42</v>
      </c>
      <c r="B29" s="296">
        <v>43</v>
      </c>
      <c r="C29" s="70"/>
      <c r="D29" s="328">
        <f t="shared" si="0"/>
        <v>43</v>
      </c>
      <c r="E29" s="329">
        <f t="shared" si="1"/>
        <v>2.8666666666666667</v>
      </c>
      <c r="F29" s="330"/>
      <c r="G29" s="331">
        <f t="shared" si="2"/>
        <v>2.8666666666666667</v>
      </c>
    </row>
    <row r="30" spans="1:7" ht="12.75">
      <c r="A30" s="281" t="s">
        <v>157</v>
      </c>
      <c r="B30" s="296">
        <v>28</v>
      </c>
      <c r="C30" s="70"/>
      <c r="D30" s="328">
        <f t="shared" si="0"/>
        <v>28</v>
      </c>
      <c r="E30" s="329">
        <f>B30/15</f>
        <v>1.8666666666666667</v>
      </c>
      <c r="F30" s="330"/>
      <c r="G30" s="331">
        <f>SUM(C30,B30)/15</f>
        <v>1.8666666666666667</v>
      </c>
    </row>
    <row r="31" spans="1:7" ht="12.75">
      <c r="A31" s="281" t="s">
        <v>43</v>
      </c>
      <c r="B31" s="296">
        <v>5</v>
      </c>
      <c r="C31" s="70"/>
      <c r="D31" s="328">
        <f t="shared" si="0"/>
        <v>5</v>
      </c>
      <c r="E31" s="329">
        <f>B31/15</f>
        <v>0.3333333333333333</v>
      </c>
      <c r="F31" s="330"/>
      <c r="G31" s="331">
        <f>SUM(C31,B31)/15</f>
        <v>0.3333333333333333</v>
      </c>
    </row>
    <row r="32" spans="1:7" ht="12.75">
      <c r="A32" s="281" t="s">
        <v>44</v>
      </c>
      <c r="B32" s="296">
        <v>2256</v>
      </c>
      <c r="C32" s="416">
        <v>294</v>
      </c>
      <c r="D32" s="328">
        <f t="shared" si="0"/>
        <v>2550</v>
      </c>
      <c r="E32" s="329">
        <f t="shared" si="1"/>
        <v>150.4</v>
      </c>
      <c r="F32" s="330">
        <f t="shared" si="1"/>
        <v>19.6</v>
      </c>
      <c r="G32" s="331">
        <f t="shared" si="2"/>
        <v>170</v>
      </c>
    </row>
    <row r="33" spans="1:7" ht="12.75">
      <c r="A33" s="281" t="s">
        <v>45</v>
      </c>
      <c r="B33" s="296">
        <v>28</v>
      </c>
      <c r="C33" s="416">
        <v>10</v>
      </c>
      <c r="D33" s="328">
        <f t="shared" si="0"/>
        <v>38</v>
      </c>
      <c r="E33" s="329">
        <f t="shared" si="1"/>
        <v>1.8666666666666667</v>
      </c>
      <c r="F33" s="330">
        <f t="shared" si="1"/>
        <v>0.6666666666666666</v>
      </c>
      <c r="G33" s="331">
        <f t="shared" si="2"/>
        <v>2.533333333333333</v>
      </c>
    </row>
    <row r="34" spans="1:7" ht="12.75">
      <c r="A34" s="281" t="s">
        <v>46</v>
      </c>
      <c r="B34" s="219">
        <v>285</v>
      </c>
      <c r="C34" s="416">
        <v>329</v>
      </c>
      <c r="D34" s="328">
        <f t="shared" si="0"/>
        <v>614</v>
      </c>
      <c r="E34" s="329">
        <f t="shared" si="1"/>
        <v>19</v>
      </c>
      <c r="F34" s="330">
        <f t="shared" si="1"/>
        <v>21.933333333333334</v>
      </c>
      <c r="G34" s="331">
        <f t="shared" si="2"/>
        <v>40.93333333333333</v>
      </c>
    </row>
    <row r="35" spans="1:7" ht="13.5" customHeight="1">
      <c r="A35" s="281" t="s">
        <v>148</v>
      </c>
      <c r="B35" s="332"/>
      <c r="C35" s="70"/>
      <c r="D35" s="328"/>
      <c r="E35" s="329"/>
      <c r="F35" s="330"/>
      <c r="G35" s="331"/>
    </row>
    <row r="36" spans="1:7" ht="12.75">
      <c r="A36" s="281" t="s">
        <v>48</v>
      </c>
      <c r="B36" s="296">
        <v>456</v>
      </c>
      <c r="C36" s="416">
        <v>57</v>
      </c>
      <c r="D36" s="328">
        <f t="shared" si="0"/>
        <v>513</v>
      </c>
      <c r="E36" s="329">
        <f t="shared" si="1"/>
        <v>30.4</v>
      </c>
      <c r="F36" s="330">
        <f t="shared" si="1"/>
        <v>3.8</v>
      </c>
      <c r="G36" s="331">
        <f t="shared" si="2"/>
        <v>34.2</v>
      </c>
    </row>
    <row r="37" spans="1:7" ht="12.75">
      <c r="A37" s="281" t="s">
        <v>49</v>
      </c>
      <c r="B37" s="296">
        <v>727</v>
      </c>
      <c r="C37" s="416">
        <v>20</v>
      </c>
      <c r="D37" s="328">
        <f t="shared" si="0"/>
        <v>747</v>
      </c>
      <c r="E37" s="329">
        <f t="shared" si="1"/>
        <v>48.46666666666667</v>
      </c>
      <c r="F37" s="330">
        <f t="shared" si="1"/>
        <v>1.3333333333333333</v>
      </c>
      <c r="G37" s="331">
        <f t="shared" si="2"/>
        <v>49.8</v>
      </c>
    </row>
    <row r="38" spans="1:7" ht="12.75">
      <c r="A38" s="281" t="s">
        <v>50</v>
      </c>
      <c r="B38" s="296">
        <v>463</v>
      </c>
      <c r="C38" s="416">
        <v>84</v>
      </c>
      <c r="D38" s="328">
        <f t="shared" si="0"/>
        <v>547</v>
      </c>
      <c r="E38" s="329">
        <f t="shared" si="1"/>
        <v>30.866666666666667</v>
      </c>
      <c r="F38" s="330">
        <f t="shared" si="1"/>
        <v>5.6</v>
      </c>
      <c r="G38" s="331">
        <f t="shared" si="2"/>
        <v>36.46666666666667</v>
      </c>
    </row>
    <row r="39" spans="1:7" ht="12.75">
      <c r="A39" s="281" t="s">
        <v>51</v>
      </c>
      <c r="B39" s="296">
        <v>1557</v>
      </c>
      <c r="C39" s="416">
        <v>242</v>
      </c>
      <c r="D39" s="328">
        <f t="shared" si="0"/>
        <v>1799</v>
      </c>
      <c r="E39" s="329">
        <f t="shared" si="1"/>
        <v>103.8</v>
      </c>
      <c r="F39" s="330">
        <f t="shared" si="1"/>
        <v>16.133333333333333</v>
      </c>
      <c r="G39" s="331">
        <f t="shared" si="2"/>
        <v>119.93333333333334</v>
      </c>
    </row>
    <row r="40" spans="1:7" ht="12.75">
      <c r="A40" s="281" t="s">
        <v>52</v>
      </c>
      <c r="B40" s="296">
        <v>556</v>
      </c>
      <c r="C40" s="416"/>
      <c r="D40" s="328">
        <f t="shared" si="0"/>
        <v>556</v>
      </c>
      <c r="E40" s="329">
        <f t="shared" si="1"/>
        <v>37.06666666666667</v>
      </c>
      <c r="F40" s="330"/>
      <c r="G40" s="331">
        <f t="shared" si="2"/>
        <v>37.06666666666667</v>
      </c>
    </row>
    <row r="41" spans="1:7" ht="12.75">
      <c r="A41" s="281" t="s">
        <v>53</v>
      </c>
      <c r="B41" s="296">
        <v>1354</v>
      </c>
      <c r="C41" s="416">
        <v>76</v>
      </c>
      <c r="D41" s="328">
        <f t="shared" si="0"/>
        <v>1430</v>
      </c>
      <c r="E41" s="329">
        <f t="shared" si="1"/>
        <v>90.26666666666667</v>
      </c>
      <c r="F41" s="330">
        <f t="shared" si="1"/>
        <v>5.066666666666666</v>
      </c>
      <c r="G41" s="331">
        <f t="shared" si="2"/>
        <v>95.33333333333333</v>
      </c>
    </row>
    <row r="42" spans="1:7" ht="12.75">
      <c r="A42" s="281" t="s">
        <v>54</v>
      </c>
      <c r="B42" s="296">
        <v>902</v>
      </c>
      <c r="C42" s="416">
        <v>169</v>
      </c>
      <c r="D42" s="328">
        <f t="shared" si="0"/>
        <v>1071</v>
      </c>
      <c r="E42" s="329">
        <f t="shared" si="1"/>
        <v>60.13333333333333</v>
      </c>
      <c r="F42" s="330">
        <f t="shared" si="1"/>
        <v>11.266666666666667</v>
      </c>
      <c r="G42" s="331">
        <f t="shared" si="2"/>
        <v>71.4</v>
      </c>
    </row>
    <row r="43" spans="1:7" ht="12.75">
      <c r="A43" s="281" t="s">
        <v>55</v>
      </c>
      <c r="B43" s="296">
        <v>466</v>
      </c>
      <c r="C43" s="416">
        <v>104</v>
      </c>
      <c r="D43" s="328">
        <f t="shared" si="0"/>
        <v>570</v>
      </c>
      <c r="E43" s="329">
        <f t="shared" si="1"/>
        <v>31.066666666666666</v>
      </c>
      <c r="F43" s="330">
        <f t="shared" si="1"/>
        <v>6.933333333333334</v>
      </c>
      <c r="G43" s="331">
        <f t="shared" si="2"/>
        <v>38</v>
      </c>
    </row>
    <row r="44" spans="1:7" ht="12.75">
      <c r="A44" s="281" t="s">
        <v>56</v>
      </c>
      <c r="B44" s="296">
        <v>892</v>
      </c>
      <c r="C44" s="416">
        <v>78</v>
      </c>
      <c r="D44" s="328">
        <f t="shared" si="0"/>
        <v>970</v>
      </c>
      <c r="E44" s="329">
        <f t="shared" si="1"/>
        <v>59.46666666666667</v>
      </c>
      <c r="F44" s="330">
        <f t="shared" si="1"/>
        <v>5.2</v>
      </c>
      <c r="G44" s="331">
        <f t="shared" si="2"/>
        <v>64.66666666666667</v>
      </c>
    </row>
    <row r="45" spans="1:7" ht="12.75">
      <c r="A45" s="281" t="s">
        <v>104</v>
      </c>
      <c r="B45" s="283">
        <v>3</v>
      </c>
      <c r="C45" s="365"/>
      <c r="D45" s="328">
        <f t="shared" si="0"/>
        <v>3</v>
      </c>
      <c r="E45" s="329">
        <f t="shared" si="1"/>
        <v>0.2</v>
      </c>
      <c r="F45" s="330"/>
      <c r="G45" s="331">
        <f t="shared" si="2"/>
        <v>0.2</v>
      </c>
    </row>
    <row r="46" spans="1:7" ht="12.75">
      <c r="A46" s="19" t="s">
        <v>57</v>
      </c>
      <c r="B46" s="336">
        <f aca="true" t="shared" si="3" ref="B46:G46">SUM(B9:B45)</f>
        <v>19652</v>
      </c>
      <c r="C46" s="337">
        <f t="shared" si="3"/>
        <v>3335</v>
      </c>
      <c r="D46" s="338">
        <f t="shared" si="3"/>
        <v>22987</v>
      </c>
      <c r="E46" s="339">
        <f t="shared" si="3"/>
        <v>1310.1333333333334</v>
      </c>
      <c r="F46" s="340">
        <f t="shared" si="3"/>
        <v>222.33333333333334</v>
      </c>
      <c r="G46" s="341">
        <f t="shared" si="3"/>
        <v>1532.4666666666667</v>
      </c>
    </row>
    <row r="47" spans="1:7" ht="12.75">
      <c r="A47" s="313" t="s">
        <v>8</v>
      </c>
      <c r="B47" s="342"/>
      <c r="C47" s="343"/>
      <c r="D47" s="344"/>
      <c r="E47" s="345"/>
      <c r="F47" s="346"/>
      <c r="G47" s="347"/>
    </row>
    <row r="48" spans="1:7" ht="12.75">
      <c r="A48" s="348" t="s">
        <v>168</v>
      </c>
      <c r="B48" s="349">
        <v>59</v>
      </c>
      <c r="C48" s="350"/>
      <c r="D48" s="338">
        <v>59</v>
      </c>
      <c r="E48" s="520">
        <f>B48/15</f>
        <v>3.933333333333333</v>
      </c>
      <c r="F48" s="353"/>
      <c r="G48" s="521">
        <f>SUM(C48,B48)/15</f>
        <v>3.933333333333333</v>
      </c>
    </row>
    <row r="49" spans="1:7" ht="12.75">
      <c r="A49" s="321" t="s">
        <v>58</v>
      </c>
      <c r="B49" s="327"/>
      <c r="C49" s="355"/>
      <c r="D49" s="356"/>
      <c r="E49" s="325"/>
      <c r="F49" s="357"/>
      <c r="G49" s="356"/>
    </row>
    <row r="50" spans="1:7" ht="12.75">
      <c r="A50" s="281" t="s">
        <v>59</v>
      </c>
      <c r="B50" s="296">
        <v>1172</v>
      </c>
      <c r="C50" s="416">
        <v>537</v>
      </c>
      <c r="D50" s="358">
        <f aca="true" t="shared" si="4" ref="D50:D63">SUM(B50+C50)</f>
        <v>1709</v>
      </c>
      <c r="E50" s="359">
        <f aca="true" t="shared" si="5" ref="E50:F63">B50/15</f>
        <v>78.13333333333334</v>
      </c>
      <c r="F50" s="360">
        <f t="shared" si="5"/>
        <v>35.8</v>
      </c>
      <c r="G50" s="361">
        <f aca="true" t="shared" si="6" ref="G50:G63">SUM(C50,B50)/15</f>
        <v>113.93333333333334</v>
      </c>
    </row>
    <row r="51" spans="1:7" ht="12.75">
      <c r="A51" s="281" t="s">
        <v>60</v>
      </c>
      <c r="B51" s="219">
        <v>417</v>
      </c>
      <c r="C51" s="70"/>
      <c r="D51" s="358">
        <f t="shared" si="4"/>
        <v>417</v>
      </c>
      <c r="E51" s="359">
        <f t="shared" si="5"/>
        <v>27.8</v>
      </c>
      <c r="F51" s="360"/>
      <c r="G51" s="361">
        <f t="shared" si="6"/>
        <v>27.8</v>
      </c>
    </row>
    <row r="52" spans="1:7" ht="12.75">
      <c r="A52" s="281" t="s">
        <v>5</v>
      </c>
      <c r="B52" s="332"/>
      <c r="C52" s="70"/>
      <c r="D52" s="358"/>
      <c r="E52" s="359"/>
      <c r="F52" s="360"/>
      <c r="G52" s="361"/>
    </row>
    <row r="53" spans="1:7" ht="12.75">
      <c r="A53" s="281" t="s">
        <v>61</v>
      </c>
      <c r="B53" s="219">
        <v>412</v>
      </c>
      <c r="C53" s="416">
        <v>292</v>
      </c>
      <c r="D53" s="358">
        <f t="shared" si="4"/>
        <v>704</v>
      </c>
      <c r="E53" s="329">
        <f t="shared" si="5"/>
        <v>27.466666666666665</v>
      </c>
      <c r="F53" s="330">
        <f t="shared" si="5"/>
        <v>19.466666666666665</v>
      </c>
      <c r="G53" s="331">
        <f t="shared" si="6"/>
        <v>46.93333333333333</v>
      </c>
    </row>
    <row r="54" spans="1:7" ht="12.75">
      <c r="A54" s="281" t="s">
        <v>105</v>
      </c>
      <c r="B54" s="334"/>
      <c r="C54" s="333"/>
      <c r="D54" s="358"/>
      <c r="E54" s="329"/>
      <c r="F54" s="330"/>
      <c r="G54" s="331"/>
    </row>
    <row r="55" spans="1:7" ht="12.75">
      <c r="A55" s="281" t="s">
        <v>62</v>
      </c>
      <c r="B55" s="219">
        <v>739</v>
      </c>
      <c r="C55" s="416">
        <v>844</v>
      </c>
      <c r="D55" s="358">
        <f t="shared" si="4"/>
        <v>1583</v>
      </c>
      <c r="E55" s="329">
        <f t="shared" si="5"/>
        <v>49.266666666666666</v>
      </c>
      <c r="F55" s="330">
        <f t="shared" si="5"/>
        <v>56.266666666666666</v>
      </c>
      <c r="G55" s="331">
        <f t="shared" si="6"/>
        <v>105.53333333333333</v>
      </c>
    </row>
    <row r="56" spans="1:7" ht="12.75">
      <c r="A56" s="281" t="s">
        <v>63</v>
      </c>
      <c r="B56" s="219">
        <v>255</v>
      </c>
      <c r="C56" s="416">
        <v>93</v>
      </c>
      <c r="D56" s="358">
        <f t="shared" si="4"/>
        <v>348</v>
      </c>
      <c r="E56" s="329">
        <f t="shared" si="5"/>
        <v>17</v>
      </c>
      <c r="F56" s="330">
        <f t="shared" si="5"/>
        <v>6.2</v>
      </c>
      <c r="G56" s="331">
        <f t="shared" si="6"/>
        <v>23.2</v>
      </c>
    </row>
    <row r="57" spans="1:7" ht="12.75">
      <c r="A57" s="281" t="s">
        <v>64</v>
      </c>
      <c r="B57" s="334"/>
      <c r="C57" s="416">
        <v>13</v>
      </c>
      <c r="D57" s="358">
        <f t="shared" si="4"/>
        <v>13</v>
      </c>
      <c r="E57" s="329"/>
      <c r="F57" s="330">
        <f t="shared" si="5"/>
        <v>0.8666666666666667</v>
      </c>
      <c r="G57" s="331">
        <f t="shared" si="6"/>
        <v>0.8666666666666667</v>
      </c>
    </row>
    <row r="58" spans="1:7" ht="12.75">
      <c r="A58" s="281" t="s">
        <v>65</v>
      </c>
      <c r="B58" s="219">
        <v>760</v>
      </c>
      <c r="C58" s="416">
        <v>30</v>
      </c>
      <c r="D58" s="358">
        <f t="shared" si="4"/>
        <v>790</v>
      </c>
      <c r="E58" s="329">
        <f t="shared" si="5"/>
        <v>50.666666666666664</v>
      </c>
      <c r="F58" s="330">
        <f t="shared" si="5"/>
        <v>2</v>
      </c>
      <c r="G58" s="331">
        <f t="shared" si="6"/>
        <v>52.666666666666664</v>
      </c>
    </row>
    <row r="59" spans="1:7" ht="12.75">
      <c r="A59" s="281" t="s">
        <v>110</v>
      </c>
      <c r="B59" s="334"/>
      <c r="C59" s="43">
        <v>1343</v>
      </c>
      <c r="D59" s="358">
        <f t="shared" si="4"/>
        <v>1343</v>
      </c>
      <c r="E59" s="329"/>
      <c r="F59" s="330">
        <f t="shared" si="5"/>
        <v>89.53333333333333</v>
      </c>
      <c r="G59" s="331">
        <f t="shared" si="6"/>
        <v>89.53333333333333</v>
      </c>
    </row>
    <row r="60" spans="1:7" ht="12.75">
      <c r="A60" s="281" t="s">
        <v>66</v>
      </c>
      <c r="B60" s="219">
        <v>871</v>
      </c>
      <c r="C60" s="416">
        <v>443</v>
      </c>
      <c r="D60" s="358">
        <f t="shared" si="4"/>
        <v>1314</v>
      </c>
      <c r="E60" s="329">
        <f t="shared" si="5"/>
        <v>58.06666666666667</v>
      </c>
      <c r="F60" s="330">
        <f t="shared" si="5"/>
        <v>29.533333333333335</v>
      </c>
      <c r="G60" s="331">
        <f t="shared" si="6"/>
        <v>87.6</v>
      </c>
    </row>
    <row r="61" spans="1:7" ht="12.75">
      <c r="A61" s="281" t="s">
        <v>67</v>
      </c>
      <c r="B61" s="219">
        <v>904</v>
      </c>
      <c r="C61" s="416">
        <v>786</v>
      </c>
      <c r="D61" s="358">
        <f t="shared" si="4"/>
        <v>1690</v>
      </c>
      <c r="E61" s="329">
        <f t="shared" si="5"/>
        <v>60.266666666666666</v>
      </c>
      <c r="F61" s="330">
        <f t="shared" si="5"/>
        <v>52.4</v>
      </c>
      <c r="G61" s="331">
        <f t="shared" si="6"/>
        <v>112.66666666666667</v>
      </c>
    </row>
    <row r="62" spans="1:7" ht="12.75">
      <c r="A62" s="281" t="s">
        <v>68</v>
      </c>
      <c r="B62" s="219">
        <v>940</v>
      </c>
      <c r="C62" s="416">
        <v>236</v>
      </c>
      <c r="D62" s="358">
        <f>SUM(B62+C62)</f>
        <v>1176</v>
      </c>
      <c r="E62" s="329">
        <f>B62/15</f>
        <v>62.666666666666664</v>
      </c>
      <c r="F62" s="330">
        <f>C62/15</f>
        <v>15.733333333333333</v>
      </c>
      <c r="G62" s="331">
        <f>SUM(C62,B62)/15</f>
        <v>78.4</v>
      </c>
    </row>
    <row r="63" spans="1:7" ht="12.75">
      <c r="A63" s="281" t="s">
        <v>103</v>
      </c>
      <c r="B63" s="364"/>
      <c r="C63" s="414">
        <v>15</v>
      </c>
      <c r="D63" s="328">
        <f t="shared" si="4"/>
        <v>15</v>
      </c>
      <c r="E63" s="329"/>
      <c r="F63" s="330">
        <f t="shared" si="5"/>
        <v>1</v>
      </c>
      <c r="G63" s="331">
        <f t="shared" si="6"/>
        <v>1</v>
      </c>
    </row>
    <row r="64" spans="1:7" ht="12.75">
      <c r="A64" s="19" t="s">
        <v>69</v>
      </c>
      <c r="B64" s="336">
        <f aca="true" t="shared" si="7" ref="B64:G64">SUM(B50:B63)</f>
        <v>6470</v>
      </c>
      <c r="C64" s="337">
        <f t="shared" si="7"/>
        <v>4632</v>
      </c>
      <c r="D64" s="362">
        <f t="shared" si="7"/>
        <v>11102</v>
      </c>
      <c r="E64" s="339">
        <f t="shared" si="7"/>
        <v>431.33333333333337</v>
      </c>
      <c r="F64" s="363">
        <f t="shared" si="7"/>
        <v>308.8</v>
      </c>
      <c r="G64" s="341">
        <f t="shared" si="7"/>
        <v>740.1333333333333</v>
      </c>
    </row>
    <row r="65" spans="1:7" ht="12.75">
      <c r="A65" s="183" t="s">
        <v>70</v>
      </c>
      <c r="B65" s="364"/>
      <c r="C65" s="365"/>
      <c r="D65" s="366"/>
      <c r="E65" s="364"/>
      <c r="F65" s="367"/>
      <c r="G65" s="368"/>
    </row>
    <row r="66" spans="1:7" ht="12.75">
      <c r="A66" s="369" t="s">
        <v>125</v>
      </c>
      <c r="B66" s="370"/>
      <c r="C66" s="414">
        <v>319</v>
      </c>
      <c r="D66" s="328">
        <f>SUM(B66:C66)</f>
        <v>319</v>
      </c>
      <c r="E66" s="329"/>
      <c r="F66" s="371">
        <f aca="true" t="shared" si="8" ref="E66:F83">C66/15</f>
        <v>21.266666666666666</v>
      </c>
      <c r="G66" s="361">
        <f aca="true" t="shared" si="9" ref="G66:G83">SUM(E66:F66)</f>
        <v>21.266666666666666</v>
      </c>
    </row>
    <row r="67" spans="1:7" ht="12.75">
      <c r="A67" s="281" t="s">
        <v>71</v>
      </c>
      <c r="B67" s="219">
        <v>53</v>
      </c>
      <c r="C67" s="416">
        <v>9</v>
      </c>
      <c r="D67" s="328">
        <f aca="true" t="shared" si="10" ref="D67:D82">SUM(B67:C67)</f>
        <v>62</v>
      </c>
      <c r="E67" s="329">
        <f t="shared" si="8"/>
        <v>3.533333333333333</v>
      </c>
      <c r="F67" s="371">
        <f t="shared" si="8"/>
        <v>0.6</v>
      </c>
      <c r="G67" s="361">
        <f t="shared" si="9"/>
        <v>4.133333333333333</v>
      </c>
    </row>
    <row r="68" spans="1:7" ht="12.75">
      <c r="A68" s="281" t="s">
        <v>72</v>
      </c>
      <c r="B68" s="219">
        <v>533</v>
      </c>
      <c r="C68" s="416">
        <v>440</v>
      </c>
      <c r="D68" s="328">
        <f t="shared" si="10"/>
        <v>973</v>
      </c>
      <c r="E68" s="329">
        <f t="shared" si="8"/>
        <v>35.53333333333333</v>
      </c>
      <c r="F68" s="371">
        <f t="shared" si="8"/>
        <v>29.333333333333332</v>
      </c>
      <c r="G68" s="361">
        <f t="shared" si="9"/>
        <v>64.86666666666666</v>
      </c>
    </row>
    <row r="69" spans="1:7" ht="12.75">
      <c r="A69" s="281" t="s">
        <v>73</v>
      </c>
      <c r="B69" s="219"/>
      <c r="C69" s="416">
        <v>7</v>
      </c>
      <c r="D69" s="328">
        <f t="shared" si="10"/>
        <v>7</v>
      </c>
      <c r="E69" s="329"/>
      <c r="F69" s="371">
        <f t="shared" si="8"/>
        <v>0.4666666666666667</v>
      </c>
      <c r="G69" s="361">
        <f t="shared" si="9"/>
        <v>0.4666666666666667</v>
      </c>
    </row>
    <row r="70" spans="1:7" ht="12.75">
      <c r="A70" s="281" t="s">
        <v>129</v>
      </c>
      <c r="B70" s="332">
        <v>739</v>
      </c>
      <c r="C70" s="70">
        <v>3174</v>
      </c>
      <c r="D70" s="328">
        <f t="shared" si="10"/>
        <v>3913</v>
      </c>
      <c r="E70" s="329">
        <f t="shared" si="8"/>
        <v>49.266666666666666</v>
      </c>
      <c r="F70" s="371">
        <f t="shared" si="8"/>
        <v>211.6</v>
      </c>
      <c r="G70" s="361">
        <f t="shared" si="9"/>
        <v>260.8666666666667</v>
      </c>
    </row>
    <row r="71" spans="1:7" ht="12.75">
      <c r="A71" s="281" t="s">
        <v>170</v>
      </c>
      <c r="B71" s="219">
        <v>400</v>
      </c>
      <c r="C71" s="416">
        <v>619</v>
      </c>
      <c r="D71" s="328">
        <f t="shared" si="10"/>
        <v>1019</v>
      </c>
      <c r="E71" s="329">
        <f t="shared" si="8"/>
        <v>26.666666666666668</v>
      </c>
      <c r="F71" s="371">
        <f t="shared" si="8"/>
        <v>41.266666666666666</v>
      </c>
      <c r="G71" s="361">
        <f t="shared" si="9"/>
        <v>67.93333333333334</v>
      </c>
    </row>
    <row r="72" spans="1:7" ht="12.75">
      <c r="A72" s="281" t="s">
        <v>128</v>
      </c>
      <c r="B72" s="219"/>
      <c r="C72" s="70">
        <v>1800</v>
      </c>
      <c r="D72" s="328">
        <f t="shared" si="10"/>
        <v>1800</v>
      </c>
      <c r="E72" s="329"/>
      <c r="F72" s="371">
        <f t="shared" si="8"/>
        <v>120</v>
      </c>
      <c r="G72" s="361">
        <f t="shared" si="9"/>
        <v>120</v>
      </c>
    </row>
    <row r="73" spans="1:7" ht="12.75">
      <c r="A73" s="281" t="s">
        <v>154</v>
      </c>
      <c r="B73" s="219">
        <v>849</v>
      </c>
      <c r="C73" s="416">
        <v>1290</v>
      </c>
      <c r="D73" s="328">
        <f t="shared" si="10"/>
        <v>2139</v>
      </c>
      <c r="E73" s="329">
        <f t="shared" si="8"/>
        <v>56.6</v>
      </c>
      <c r="F73" s="371">
        <f t="shared" si="8"/>
        <v>86</v>
      </c>
      <c r="G73" s="361">
        <f t="shared" si="9"/>
        <v>142.6</v>
      </c>
    </row>
    <row r="74" spans="1:7" ht="12.75">
      <c r="A74" s="281" t="s">
        <v>74</v>
      </c>
      <c r="B74" s="332"/>
      <c r="C74" s="70"/>
      <c r="D74" s="328"/>
      <c r="E74" s="329"/>
      <c r="F74" s="371"/>
      <c r="G74" s="361"/>
    </row>
    <row r="75" spans="1:7" ht="12.75">
      <c r="A75" s="369" t="s">
        <v>138</v>
      </c>
      <c r="B75" s="332"/>
      <c r="C75" s="333"/>
      <c r="D75" s="328"/>
      <c r="E75" s="329"/>
      <c r="F75" s="371"/>
      <c r="G75" s="361"/>
    </row>
    <row r="76" spans="1:7" ht="12.75">
      <c r="A76" s="281" t="s">
        <v>75</v>
      </c>
      <c r="B76" s="219">
        <v>4</v>
      </c>
      <c r="C76" s="416">
        <v>1084</v>
      </c>
      <c r="D76" s="328">
        <f t="shared" si="10"/>
        <v>1088</v>
      </c>
      <c r="E76" s="329">
        <f t="shared" si="8"/>
        <v>0.26666666666666666</v>
      </c>
      <c r="F76" s="371">
        <f t="shared" si="8"/>
        <v>72.26666666666667</v>
      </c>
      <c r="G76" s="361">
        <f t="shared" si="9"/>
        <v>72.53333333333333</v>
      </c>
    </row>
    <row r="77" spans="1:7" ht="12.75">
      <c r="A77" s="281" t="s">
        <v>76</v>
      </c>
      <c r="B77" s="334"/>
      <c r="C77" s="416">
        <v>149</v>
      </c>
      <c r="D77" s="328">
        <f t="shared" si="10"/>
        <v>149</v>
      </c>
      <c r="E77" s="329"/>
      <c r="F77" s="371">
        <f t="shared" si="8"/>
        <v>9.933333333333334</v>
      </c>
      <c r="G77" s="361">
        <f t="shared" si="9"/>
        <v>9.933333333333334</v>
      </c>
    </row>
    <row r="78" spans="1:7" ht="12.75">
      <c r="A78" s="281" t="s">
        <v>77</v>
      </c>
      <c r="B78" s="219">
        <v>322</v>
      </c>
      <c r="C78" s="416">
        <v>998</v>
      </c>
      <c r="D78" s="328">
        <f t="shared" si="10"/>
        <v>1320</v>
      </c>
      <c r="E78" s="329">
        <f t="shared" si="8"/>
        <v>21.466666666666665</v>
      </c>
      <c r="F78" s="371">
        <f t="shared" si="8"/>
        <v>66.53333333333333</v>
      </c>
      <c r="G78" s="361">
        <f t="shared" si="9"/>
        <v>88</v>
      </c>
    </row>
    <row r="79" spans="1:7" ht="12.75">
      <c r="A79" s="281" t="s">
        <v>78</v>
      </c>
      <c r="B79" s="219">
        <v>2</v>
      </c>
      <c r="C79" s="416">
        <v>291</v>
      </c>
      <c r="D79" s="328">
        <f t="shared" si="10"/>
        <v>293</v>
      </c>
      <c r="E79" s="329">
        <f t="shared" si="8"/>
        <v>0.13333333333333333</v>
      </c>
      <c r="F79" s="371">
        <f t="shared" si="8"/>
        <v>19.4</v>
      </c>
      <c r="G79" s="361">
        <f t="shared" si="9"/>
        <v>19.53333333333333</v>
      </c>
    </row>
    <row r="80" spans="1:7" ht="12.75">
      <c r="A80" s="281" t="s">
        <v>79</v>
      </c>
      <c r="B80" s="219">
        <v>78</v>
      </c>
      <c r="C80" s="416">
        <v>103</v>
      </c>
      <c r="D80" s="328">
        <f t="shared" si="10"/>
        <v>181</v>
      </c>
      <c r="E80" s="329">
        <f t="shared" si="8"/>
        <v>5.2</v>
      </c>
      <c r="F80" s="371">
        <f t="shared" si="8"/>
        <v>6.866666666666666</v>
      </c>
      <c r="G80" s="361">
        <f t="shared" si="9"/>
        <v>12.066666666666666</v>
      </c>
    </row>
    <row r="81" spans="1:7" ht="12.75">
      <c r="A81" s="281" t="s">
        <v>80</v>
      </c>
      <c r="B81" s="219">
        <v>17</v>
      </c>
      <c r="C81" s="416">
        <v>173</v>
      </c>
      <c r="D81" s="328">
        <f t="shared" si="10"/>
        <v>190</v>
      </c>
      <c r="E81" s="329">
        <f t="shared" si="8"/>
        <v>1.1333333333333333</v>
      </c>
      <c r="F81" s="371">
        <f t="shared" si="8"/>
        <v>11.533333333333333</v>
      </c>
      <c r="G81" s="361">
        <f t="shared" si="9"/>
        <v>12.666666666666666</v>
      </c>
    </row>
    <row r="82" spans="1:7" ht="12.75">
      <c r="A82" s="281" t="s">
        <v>81</v>
      </c>
      <c r="B82" s="219">
        <v>338</v>
      </c>
      <c r="C82" s="416">
        <v>193</v>
      </c>
      <c r="D82" s="328">
        <f t="shared" si="10"/>
        <v>531</v>
      </c>
      <c r="E82" s="329">
        <f t="shared" si="8"/>
        <v>22.533333333333335</v>
      </c>
      <c r="F82" s="371">
        <f t="shared" si="8"/>
        <v>12.866666666666667</v>
      </c>
      <c r="G82" s="361">
        <f t="shared" si="9"/>
        <v>35.400000000000006</v>
      </c>
    </row>
    <row r="83" spans="1:7" ht="12.75">
      <c r="A83" s="281" t="s">
        <v>82</v>
      </c>
      <c r="B83" s="283">
        <v>70</v>
      </c>
      <c r="C83" s="365"/>
      <c r="D83" s="358">
        <f>SUM(B83:C83)</f>
        <v>70</v>
      </c>
      <c r="E83" s="329">
        <f t="shared" si="8"/>
        <v>4.666666666666667</v>
      </c>
      <c r="F83" s="371"/>
      <c r="G83" s="361">
        <f t="shared" si="9"/>
        <v>4.666666666666667</v>
      </c>
    </row>
    <row r="84" spans="1:7" ht="12.75">
      <c r="A84" s="281" t="s">
        <v>47</v>
      </c>
      <c r="B84" s="296">
        <v>1024</v>
      </c>
      <c r="C84" s="416">
        <v>50</v>
      </c>
      <c r="D84" s="328">
        <f>SUM(B84+C84)</f>
        <v>1074</v>
      </c>
      <c r="E84" s="329">
        <f>B84/15</f>
        <v>68.26666666666667</v>
      </c>
      <c r="F84" s="330">
        <f>C84/15</f>
        <v>3.3333333333333335</v>
      </c>
      <c r="G84" s="331">
        <f>SUM(C84,B84)/15</f>
        <v>71.6</v>
      </c>
    </row>
    <row r="85" spans="1:7" ht="12.75">
      <c r="A85" s="19" t="s">
        <v>83</v>
      </c>
      <c r="B85" s="372">
        <f aca="true" t="shared" si="11" ref="B85:G85">SUM(B66:B84)</f>
        <v>4429</v>
      </c>
      <c r="C85" s="337">
        <f t="shared" si="11"/>
        <v>10699</v>
      </c>
      <c r="D85" s="362">
        <f t="shared" si="11"/>
        <v>15128</v>
      </c>
      <c r="E85" s="339">
        <f t="shared" si="11"/>
        <v>295.26666666666665</v>
      </c>
      <c r="F85" s="373">
        <f t="shared" si="11"/>
        <v>713.2666666666665</v>
      </c>
      <c r="G85" s="374">
        <f t="shared" si="11"/>
        <v>1008.5333333333332</v>
      </c>
    </row>
    <row r="86" spans="1:7" ht="12.75">
      <c r="A86" s="321" t="s">
        <v>84</v>
      </c>
      <c r="B86" s="325"/>
      <c r="C86" s="323"/>
      <c r="D86" s="356"/>
      <c r="E86" s="325"/>
      <c r="F86" s="357"/>
      <c r="G86" s="356"/>
    </row>
    <row r="87" spans="1:7" ht="12.75">
      <c r="A87" s="281" t="s">
        <v>85</v>
      </c>
      <c r="B87" s="432"/>
      <c r="C87" s="414">
        <v>69</v>
      </c>
      <c r="D87" s="328">
        <f aca="true" t="shared" si="12" ref="D87:D95">SUM(B87+C87)</f>
        <v>69</v>
      </c>
      <c r="E87" s="359"/>
      <c r="F87" s="360">
        <f>C87/15</f>
        <v>4.6</v>
      </c>
      <c r="G87" s="361">
        <f aca="true" t="shared" si="13" ref="G87:G100">SUM(E87:F87)</f>
        <v>4.6</v>
      </c>
    </row>
    <row r="88" spans="1:7" ht="12.75">
      <c r="A88" s="281" t="s">
        <v>86</v>
      </c>
      <c r="B88" s="332"/>
      <c r="C88" s="416">
        <v>3</v>
      </c>
      <c r="D88" s="328">
        <f t="shared" si="12"/>
        <v>3</v>
      </c>
      <c r="E88" s="359"/>
      <c r="F88" s="360">
        <f>C88/15</f>
        <v>0.2</v>
      </c>
      <c r="G88" s="361">
        <f t="shared" si="13"/>
        <v>0.2</v>
      </c>
    </row>
    <row r="89" spans="1:7" ht="12.75">
      <c r="A89" s="281" t="s">
        <v>121</v>
      </c>
      <c r="B89" s="219">
        <v>228</v>
      </c>
      <c r="C89" s="416">
        <v>61</v>
      </c>
      <c r="D89" s="328">
        <f t="shared" si="12"/>
        <v>289</v>
      </c>
      <c r="E89" s="359">
        <f>B89/15</f>
        <v>15.2</v>
      </c>
      <c r="F89" s="360">
        <f>C89/15</f>
        <v>4.066666666666666</v>
      </c>
      <c r="G89" s="361">
        <f t="shared" si="13"/>
        <v>19.266666666666666</v>
      </c>
    </row>
    <row r="90" spans="1:7" ht="12.75">
      <c r="A90" s="281" t="s">
        <v>122</v>
      </c>
      <c r="B90" s="332"/>
      <c r="C90" s="70"/>
      <c r="D90" s="328"/>
      <c r="E90" s="359"/>
      <c r="F90" s="360"/>
      <c r="G90" s="361"/>
    </row>
    <row r="91" spans="1:7" ht="12.75">
      <c r="A91" s="281" t="s">
        <v>87</v>
      </c>
      <c r="B91" s="219">
        <v>354</v>
      </c>
      <c r="C91" s="333"/>
      <c r="D91" s="328">
        <f t="shared" si="12"/>
        <v>354</v>
      </c>
      <c r="E91" s="359">
        <f>B91/15</f>
        <v>23.6</v>
      </c>
      <c r="F91" s="360"/>
      <c r="G91" s="361">
        <f t="shared" si="13"/>
        <v>23.6</v>
      </c>
    </row>
    <row r="92" spans="1:7" ht="12.75">
      <c r="A92" s="281" t="s">
        <v>171</v>
      </c>
      <c r="B92" s="219"/>
      <c r="C92" s="333">
        <v>3</v>
      </c>
      <c r="D92" s="328">
        <f t="shared" si="12"/>
        <v>3</v>
      </c>
      <c r="E92" s="359"/>
      <c r="F92" s="360">
        <f>C92/15</f>
        <v>0.2</v>
      </c>
      <c r="G92" s="361">
        <f t="shared" si="13"/>
        <v>0.2</v>
      </c>
    </row>
    <row r="93" spans="1:7" ht="12.75">
      <c r="A93" s="281" t="s">
        <v>123</v>
      </c>
      <c r="B93" s="219">
        <v>44</v>
      </c>
      <c r="C93" s="70"/>
      <c r="D93" s="328">
        <f t="shared" si="12"/>
        <v>44</v>
      </c>
      <c r="E93" s="359">
        <f>B93/15</f>
        <v>2.933333333333333</v>
      </c>
      <c r="F93" s="360"/>
      <c r="G93" s="361">
        <f t="shared" si="13"/>
        <v>2.933333333333333</v>
      </c>
    </row>
    <row r="94" spans="1:7" ht="12.75">
      <c r="A94" s="281" t="s">
        <v>130</v>
      </c>
      <c r="B94" s="219">
        <v>24</v>
      </c>
      <c r="C94" s="416">
        <v>18</v>
      </c>
      <c r="D94" s="328">
        <f t="shared" si="12"/>
        <v>42</v>
      </c>
      <c r="E94" s="359">
        <f>B94/15</f>
        <v>1.6</v>
      </c>
      <c r="F94" s="360">
        <f>C94/15</f>
        <v>1.2</v>
      </c>
      <c r="G94" s="361">
        <f t="shared" si="13"/>
        <v>2.8</v>
      </c>
    </row>
    <row r="95" spans="1:7" ht="12.75">
      <c r="A95" s="281" t="s">
        <v>88</v>
      </c>
      <c r="B95" s="219">
        <v>57</v>
      </c>
      <c r="C95" s="416">
        <v>35</v>
      </c>
      <c r="D95" s="328">
        <f t="shared" si="12"/>
        <v>92</v>
      </c>
      <c r="E95" s="359">
        <f>B95/15</f>
        <v>3.8</v>
      </c>
      <c r="F95" s="360">
        <f>C95/15</f>
        <v>2.3333333333333335</v>
      </c>
      <c r="G95" s="361">
        <f t="shared" si="13"/>
        <v>6.133333333333333</v>
      </c>
    </row>
    <row r="96" spans="1:7" ht="12.75">
      <c r="A96" s="281" t="s">
        <v>127</v>
      </c>
      <c r="B96" s="332"/>
      <c r="C96" s="70"/>
      <c r="D96" s="328"/>
      <c r="E96" s="359"/>
      <c r="F96" s="360"/>
      <c r="G96" s="361"/>
    </row>
    <row r="97" spans="1:7" ht="12.75">
      <c r="A97" s="281" t="s">
        <v>89</v>
      </c>
      <c r="B97" s="334"/>
      <c r="C97" s="333"/>
      <c r="D97" s="328"/>
      <c r="E97" s="359"/>
      <c r="F97" s="360"/>
      <c r="G97" s="361"/>
    </row>
    <row r="98" spans="1:7" ht="12.75">
      <c r="A98" s="281" t="s">
        <v>115</v>
      </c>
      <c r="B98" s="332"/>
      <c r="C98" s="70"/>
      <c r="D98" s="328"/>
      <c r="E98" s="359"/>
      <c r="F98" s="360"/>
      <c r="G98" s="361"/>
    </row>
    <row r="99" spans="1:7" ht="12.75">
      <c r="A99" s="348" t="s">
        <v>90</v>
      </c>
      <c r="B99" s="375">
        <f aca="true" t="shared" si="14" ref="B99:G99">SUM(B87:B98)</f>
        <v>707</v>
      </c>
      <c r="C99" s="350">
        <f t="shared" si="14"/>
        <v>189</v>
      </c>
      <c r="D99" s="351">
        <f t="shared" si="14"/>
        <v>896</v>
      </c>
      <c r="E99" s="352">
        <f t="shared" si="14"/>
        <v>47.133333333333326</v>
      </c>
      <c r="F99" s="376">
        <f t="shared" si="14"/>
        <v>12.6</v>
      </c>
      <c r="G99" s="354">
        <f t="shared" si="14"/>
        <v>59.733333333333334</v>
      </c>
    </row>
    <row r="100" spans="1:7" ht="12.75">
      <c r="A100" s="411" t="s">
        <v>172</v>
      </c>
      <c r="B100" s="375"/>
      <c r="C100" s="350">
        <v>2</v>
      </c>
      <c r="D100" s="351">
        <v>2</v>
      </c>
      <c r="E100" s="352"/>
      <c r="F100" s="376">
        <f>C100/15</f>
        <v>0.13333333333333333</v>
      </c>
      <c r="G100" s="354">
        <f t="shared" si="13"/>
        <v>0.13333333333333333</v>
      </c>
    </row>
    <row r="101" spans="1:7" ht="12.75">
      <c r="A101" s="377" t="s">
        <v>91</v>
      </c>
      <c r="B101" s="375"/>
      <c r="C101" s="410">
        <v>1298</v>
      </c>
      <c r="D101" s="338">
        <f>SUM(C101)</f>
        <v>1298</v>
      </c>
      <c r="E101" s="375"/>
      <c r="F101" s="376">
        <f>C101/15</f>
        <v>86.53333333333333</v>
      </c>
      <c r="G101" s="354">
        <f>SUM(B101,C101)/15</f>
        <v>86.53333333333333</v>
      </c>
    </row>
    <row r="102" spans="1:7" ht="12.75">
      <c r="A102" s="183" t="s">
        <v>10</v>
      </c>
      <c r="B102" s="364"/>
      <c r="C102" s="365"/>
      <c r="D102" s="378"/>
      <c r="E102" s="370"/>
      <c r="F102" s="379"/>
      <c r="G102" s="380"/>
    </row>
    <row r="103" spans="1:7" s="385" customFormat="1" ht="12.75">
      <c r="A103" s="52" t="s">
        <v>19</v>
      </c>
      <c r="B103" s="283">
        <v>26</v>
      </c>
      <c r="C103" s="381"/>
      <c r="D103" s="382">
        <f>SUM(B103:C103)</f>
        <v>26</v>
      </c>
      <c r="E103" s="383">
        <f>B103/15</f>
        <v>1.7333333333333334</v>
      </c>
      <c r="F103" s="381"/>
      <c r="G103" s="384">
        <f>SUM(C103,B103)/15</f>
        <v>1.7333333333333334</v>
      </c>
    </row>
    <row r="104" spans="1:7" ht="12.75">
      <c r="A104" s="386" t="s">
        <v>92</v>
      </c>
      <c r="B104" s="332"/>
      <c r="C104" s="365"/>
      <c r="D104" s="382"/>
      <c r="E104" s="383"/>
      <c r="F104" s="365"/>
      <c r="G104" s="384"/>
    </row>
    <row r="105" spans="1:7" ht="12.75">
      <c r="A105" s="281" t="s">
        <v>36</v>
      </c>
      <c r="B105" s="434">
        <v>105</v>
      </c>
      <c r="C105" s="70"/>
      <c r="D105" s="358">
        <f>SUM(B105+C105)</f>
        <v>105</v>
      </c>
      <c r="E105" s="329">
        <f>B105/15</f>
        <v>7</v>
      </c>
      <c r="F105" s="70"/>
      <c r="G105" s="331">
        <f>SUM(C105,B105)/15</f>
        <v>7</v>
      </c>
    </row>
    <row r="106" spans="1:7" ht="12.75">
      <c r="A106" s="281" t="s">
        <v>44</v>
      </c>
      <c r="B106" s="283">
        <v>268</v>
      </c>
      <c r="C106" s="70"/>
      <c r="D106" s="358">
        <f>SUM(B106+C106)</f>
        <v>268</v>
      </c>
      <c r="E106" s="329">
        <f>B106/15</f>
        <v>17.866666666666667</v>
      </c>
      <c r="F106" s="70"/>
      <c r="G106" s="331">
        <f>SUM(C106,B106)/15</f>
        <v>17.866666666666667</v>
      </c>
    </row>
    <row r="107" spans="1:7" ht="12.75">
      <c r="A107" s="348" t="s">
        <v>93</v>
      </c>
      <c r="B107" s="336">
        <f>SUM(B103:B106)</f>
        <v>399</v>
      </c>
      <c r="C107" s="337"/>
      <c r="D107" s="362">
        <f>SUM(D103:D106)</f>
        <v>399</v>
      </c>
      <c r="E107" s="339">
        <f>SUM(E103:E106)</f>
        <v>26.6</v>
      </c>
      <c r="F107" s="337"/>
      <c r="G107" s="374">
        <f>SUM(G103:G106)</f>
        <v>26.6</v>
      </c>
    </row>
    <row r="108" spans="1:7" ht="12.75">
      <c r="A108" s="183" t="s">
        <v>94</v>
      </c>
      <c r="B108" s="370"/>
      <c r="C108" s="387"/>
      <c r="D108" s="378"/>
      <c r="E108" s="370"/>
      <c r="F108" s="379"/>
      <c r="G108" s="380"/>
    </row>
    <row r="109" spans="1:7" ht="12.75">
      <c r="A109" s="281" t="s">
        <v>95</v>
      </c>
      <c r="B109" s="219">
        <v>20</v>
      </c>
      <c r="C109" s="333"/>
      <c r="D109" s="358">
        <f aca="true" t="shared" si="15" ref="D109:D114">SUM(B109+C109)</f>
        <v>20</v>
      </c>
      <c r="E109" s="329">
        <f>B109/15</f>
        <v>1.3333333333333333</v>
      </c>
      <c r="F109" s="330"/>
      <c r="G109" s="331">
        <f aca="true" t="shared" si="16" ref="G109:G114">SUM(C109,B109)/15</f>
        <v>1.3333333333333333</v>
      </c>
    </row>
    <row r="110" spans="1:7" ht="12.75">
      <c r="A110" s="281" t="s">
        <v>96</v>
      </c>
      <c r="B110" s="334"/>
      <c r="C110" s="416">
        <v>748</v>
      </c>
      <c r="D110" s="358">
        <f t="shared" si="15"/>
        <v>748</v>
      </c>
      <c r="E110" s="329"/>
      <c r="F110" s="330">
        <f>C110/15</f>
        <v>49.86666666666667</v>
      </c>
      <c r="G110" s="331">
        <f t="shared" si="16"/>
        <v>49.86666666666667</v>
      </c>
    </row>
    <row r="111" spans="1:7" ht="12.75">
      <c r="A111" s="281" t="s">
        <v>97</v>
      </c>
      <c r="B111" s="334"/>
      <c r="C111" s="416">
        <v>112</v>
      </c>
      <c r="D111" s="358">
        <f t="shared" si="15"/>
        <v>112</v>
      </c>
      <c r="E111" s="329"/>
      <c r="F111" s="330">
        <f>C111/15</f>
        <v>7.466666666666667</v>
      </c>
      <c r="G111" s="331">
        <f t="shared" si="16"/>
        <v>7.466666666666667</v>
      </c>
    </row>
    <row r="112" spans="1:7" ht="12.75">
      <c r="A112" s="369" t="s">
        <v>149</v>
      </c>
      <c r="B112" s="283">
        <v>68</v>
      </c>
      <c r="C112" s="333"/>
      <c r="D112" s="358">
        <f t="shared" si="15"/>
        <v>68</v>
      </c>
      <c r="E112" s="329">
        <f>B112/15</f>
        <v>4.533333333333333</v>
      </c>
      <c r="F112" s="330"/>
      <c r="G112" s="331">
        <f t="shared" si="16"/>
        <v>4.533333333333333</v>
      </c>
    </row>
    <row r="113" spans="1:7" ht="12.75">
      <c r="A113" s="369" t="s">
        <v>150</v>
      </c>
      <c r="B113" s="219">
        <v>68</v>
      </c>
      <c r="C113" s="433"/>
      <c r="D113" s="358">
        <f t="shared" si="15"/>
        <v>68</v>
      </c>
      <c r="E113" s="329">
        <f>B113/15</f>
        <v>4.533333333333333</v>
      </c>
      <c r="F113" s="330"/>
      <c r="G113" s="331">
        <f t="shared" si="16"/>
        <v>4.533333333333333</v>
      </c>
    </row>
    <row r="114" spans="1:7" ht="12.75">
      <c r="A114" s="281" t="s">
        <v>98</v>
      </c>
      <c r="B114" s="219">
        <v>1556</v>
      </c>
      <c r="C114" s="416">
        <v>162</v>
      </c>
      <c r="D114" s="358">
        <f t="shared" si="15"/>
        <v>1718</v>
      </c>
      <c r="E114" s="329">
        <f>B114/15</f>
        <v>103.73333333333333</v>
      </c>
      <c r="F114" s="330">
        <f>C114/15</f>
        <v>10.8</v>
      </c>
      <c r="G114" s="331">
        <f t="shared" si="16"/>
        <v>114.53333333333333</v>
      </c>
    </row>
    <row r="115" spans="1:7" ht="12.75">
      <c r="A115" s="19" t="s">
        <v>99</v>
      </c>
      <c r="B115" s="375">
        <f aca="true" t="shared" si="17" ref="B115:G115">SUM(B109:B114)</f>
        <v>1712</v>
      </c>
      <c r="C115" s="389">
        <f t="shared" si="17"/>
        <v>1022</v>
      </c>
      <c r="D115" s="362">
        <f t="shared" si="17"/>
        <v>2734</v>
      </c>
      <c r="E115" s="339">
        <f t="shared" si="17"/>
        <v>114.13333333333333</v>
      </c>
      <c r="F115" s="363">
        <f t="shared" si="17"/>
        <v>68.13333333333334</v>
      </c>
      <c r="G115" s="354">
        <f t="shared" si="17"/>
        <v>182.26666666666665</v>
      </c>
    </row>
    <row r="116" spans="1:7" ht="12.75">
      <c r="A116" s="390" t="s">
        <v>20</v>
      </c>
      <c r="B116" s="391"/>
      <c r="C116" s="392"/>
      <c r="D116" s="393"/>
      <c r="E116" s="394"/>
      <c r="F116" s="395"/>
      <c r="G116" s="396"/>
    </row>
    <row r="117" spans="1:7" ht="12.75">
      <c r="A117" s="281" t="s">
        <v>100</v>
      </c>
      <c r="B117" s="388"/>
      <c r="C117" s="70"/>
      <c r="D117" s="397"/>
      <c r="E117" s="398"/>
      <c r="F117" s="330"/>
      <c r="G117" s="399"/>
    </row>
    <row r="118" spans="1:7" ht="12.75">
      <c r="A118" s="400" t="s">
        <v>20</v>
      </c>
      <c r="B118" s="388"/>
      <c r="C118" s="49"/>
      <c r="D118" s="401"/>
      <c r="E118" s="398"/>
      <c r="F118" s="402"/>
      <c r="G118" s="399"/>
    </row>
    <row r="119" spans="1:7" ht="12.75">
      <c r="A119" s="19" t="s">
        <v>101</v>
      </c>
      <c r="B119" s="375"/>
      <c r="C119" s="389"/>
      <c r="D119" s="351"/>
      <c r="E119" s="352"/>
      <c r="F119" s="403"/>
      <c r="G119" s="341"/>
    </row>
    <row r="120" spans="1:7" ht="12.75">
      <c r="A120" s="404" t="s">
        <v>102</v>
      </c>
      <c r="B120" s="405">
        <f>SUM(B46+B64+B85+B99+B48+B100+B101+B107+B115+B119)</f>
        <v>33428</v>
      </c>
      <c r="C120" s="412">
        <f>SUM(C46+C64+C85+C99+C48+C100+C101+C107+C115+C119)</f>
        <v>21177</v>
      </c>
      <c r="D120" s="413">
        <f>SUM(B120:C120)</f>
        <v>54605</v>
      </c>
      <c r="E120" s="407">
        <f>SUM(E46+E64+E85+E99+E48+E101+E107+E115+E119)</f>
        <v>2228.5333333333333</v>
      </c>
      <c r="F120" s="408">
        <f>SUM(F46+F64+F85+F99+F48+F101+F107+F115+F119)</f>
        <v>1411.6666666666665</v>
      </c>
      <c r="G120" s="406">
        <f>SUM(G46+G64+G85+G99+G48+G101+G107+G115+G119)</f>
        <v>3640.2</v>
      </c>
    </row>
    <row r="122" spans="1:7" ht="24.75" customHeight="1">
      <c r="A122" s="557" t="s">
        <v>173</v>
      </c>
      <c r="B122" s="557"/>
      <c r="C122" s="557"/>
      <c r="D122" s="557"/>
      <c r="E122" s="557"/>
      <c r="F122" s="557"/>
      <c r="G122" s="557"/>
    </row>
  </sheetData>
  <mergeCells count="5">
    <mergeCell ref="A122:G122"/>
    <mergeCell ref="A3:G3"/>
    <mergeCell ref="A6:A7"/>
    <mergeCell ref="B6:D6"/>
    <mergeCell ref="E6:G6"/>
  </mergeCells>
  <printOptions horizontalCentered="1"/>
  <pageMargins left="0.25" right="0.25" top="1" bottom="1" header="0.5" footer="0.5"/>
  <pageSetup firstPageNumber="12" useFirstPageNumber="1" horizontalDpi="600" verticalDpi="600" orientation="portrait" scale="85" r:id="rId1"/>
  <headerFooter alignWithMargins="0">
    <oddFooter xml:space="preserve">&amp;L9/9/03&amp;CPage &amp;P&amp;ROffice of IRAA </oddFooter>
  </headerFooter>
  <rowBreaks count="2" manualBreakCount="2">
    <brk id="46" max="255" man="1"/>
    <brk id="85" max="255" man="1"/>
  </rowBreaks>
</worksheet>
</file>

<file path=xl/worksheets/sheet3.xml><?xml version="1.0" encoding="utf-8"?>
<worksheet xmlns="http://schemas.openxmlformats.org/spreadsheetml/2006/main" xmlns:r="http://schemas.openxmlformats.org/officeDocument/2006/relationships">
  <dimension ref="A1:L120"/>
  <sheetViews>
    <sheetView zoomScale="75" zoomScaleNormal="75" workbookViewId="0" topLeftCell="A1">
      <pane ySplit="6" topLeftCell="BM46" activePane="bottomLeft" state="frozen"/>
      <selection pane="topLeft" activeCell="A1" sqref="A1"/>
      <selection pane="bottomLeft" activeCell="J113" sqref="J113"/>
    </sheetView>
  </sheetViews>
  <sheetFormatPr defaultColWidth="9.140625" defaultRowHeight="12.75"/>
  <cols>
    <col min="1" max="1" width="48.00390625" style="14" customWidth="1"/>
    <col min="2" max="2" width="9.421875" style="14" customWidth="1"/>
    <col min="3" max="3" width="8.00390625" style="22" bestFit="1" customWidth="1"/>
    <col min="4" max="4" width="9.421875" style="22" bestFit="1" customWidth="1"/>
    <col min="5" max="6" width="7.57421875" style="22" bestFit="1" customWidth="1"/>
    <col min="7" max="7" width="9.421875" style="22" bestFit="1" customWidth="1"/>
    <col min="8" max="9" width="8.00390625" style="22" bestFit="1" customWidth="1"/>
    <col min="10" max="10" width="9.421875" style="14" bestFit="1" customWidth="1"/>
    <col min="11" max="16384" width="9.140625" style="14" customWidth="1"/>
  </cols>
  <sheetData>
    <row r="1" spans="1:10" s="24" customFormat="1" ht="15.75">
      <c r="A1" s="564" t="s">
        <v>106</v>
      </c>
      <c r="B1" s="540"/>
      <c r="C1" s="540"/>
      <c r="D1" s="540"/>
      <c r="E1" s="540"/>
      <c r="F1" s="540"/>
      <c r="G1" s="540"/>
      <c r="H1" s="540"/>
      <c r="I1" s="540"/>
      <c r="J1" s="540"/>
    </row>
    <row r="2" spans="1:10" s="24" customFormat="1" ht="15">
      <c r="A2" s="565" t="s">
        <v>167</v>
      </c>
      <c r="B2" s="540"/>
      <c r="C2" s="540"/>
      <c r="D2" s="540"/>
      <c r="E2" s="540"/>
      <c r="F2" s="540"/>
      <c r="G2" s="540"/>
      <c r="H2" s="540"/>
      <c r="I2" s="540"/>
      <c r="J2" s="540"/>
    </row>
    <row r="3" spans="1:10" s="24" customFormat="1" ht="17.25" customHeight="1">
      <c r="A3" s="566" t="s">
        <v>166</v>
      </c>
      <c r="B3" s="566"/>
      <c r="C3" s="566"/>
      <c r="D3" s="566"/>
      <c r="E3" s="566"/>
      <c r="F3" s="566"/>
      <c r="G3" s="566"/>
      <c r="H3" s="566"/>
      <c r="I3" s="566"/>
      <c r="J3" s="566"/>
    </row>
    <row r="4" spans="1:10" s="24" customFormat="1" ht="17.25" customHeight="1">
      <c r="A4" s="202"/>
      <c r="B4" s="176"/>
      <c r="C4" s="176"/>
      <c r="D4" s="176"/>
      <c r="E4" s="176"/>
      <c r="F4" s="176"/>
      <c r="G4" s="176"/>
      <c r="H4" s="176"/>
      <c r="I4" s="176"/>
      <c r="J4" s="176"/>
    </row>
    <row r="5" spans="1:10" ht="12.75">
      <c r="A5" s="66"/>
      <c r="B5" s="561" t="s">
        <v>13</v>
      </c>
      <c r="C5" s="562"/>
      <c r="D5" s="563"/>
      <c r="E5" s="562" t="s">
        <v>107</v>
      </c>
      <c r="F5" s="562"/>
      <c r="G5" s="562"/>
      <c r="H5" s="561" t="s">
        <v>2</v>
      </c>
      <c r="I5" s="562"/>
      <c r="J5" s="563"/>
    </row>
    <row r="6" spans="1:10" ht="25.5">
      <c r="A6" s="67" t="s">
        <v>111</v>
      </c>
      <c r="B6" s="64">
        <v>2002</v>
      </c>
      <c r="C6" s="42">
        <v>2003</v>
      </c>
      <c r="D6" s="71" t="s">
        <v>108</v>
      </c>
      <c r="E6" s="64">
        <v>2002</v>
      </c>
      <c r="F6" s="42">
        <v>2003</v>
      </c>
      <c r="G6" s="72" t="s">
        <v>108</v>
      </c>
      <c r="H6" s="64">
        <v>2002</v>
      </c>
      <c r="I6" s="42">
        <v>2003</v>
      </c>
      <c r="J6" s="9" t="s">
        <v>108</v>
      </c>
    </row>
    <row r="7" spans="1:10" s="61" customFormat="1" ht="12.75">
      <c r="A7" s="55" t="s">
        <v>119</v>
      </c>
      <c r="B7" s="56"/>
      <c r="C7" s="57"/>
      <c r="D7" s="59"/>
      <c r="E7" s="60"/>
      <c r="F7" s="57"/>
      <c r="G7" s="58"/>
      <c r="H7" s="56"/>
      <c r="I7" s="57"/>
      <c r="J7" s="59"/>
    </row>
    <row r="8" spans="1:10" ht="12.75">
      <c r="A8" s="10" t="s">
        <v>29</v>
      </c>
      <c r="B8" s="15">
        <v>342</v>
      </c>
      <c r="C8" s="16">
        <f>+'course enrollmnt, pg 12-14'!B9</f>
        <v>432</v>
      </c>
      <c r="D8" s="125">
        <f>(C8-B8)/B8</f>
        <v>0.2631578947368421</v>
      </c>
      <c r="E8" s="421"/>
      <c r="F8" s="16"/>
      <c r="G8" s="123"/>
      <c r="H8" s="15">
        <f>SUM(B8+E8)</f>
        <v>342</v>
      </c>
      <c r="I8" s="16">
        <f>SUM(C8+F8)</f>
        <v>432</v>
      </c>
      <c r="J8" s="125">
        <f aca="true" t="shared" si="0" ref="J8:J42">(I8-H8)/H8</f>
        <v>0.2631578947368421</v>
      </c>
    </row>
    <row r="9" spans="1:10" ht="13.5" customHeight="1">
      <c r="A9" s="10" t="s">
        <v>30</v>
      </c>
      <c r="B9" s="11">
        <v>709</v>
      </c>
      <c r="C9" s="12">
        <f>+'course enrollmnt, pg 12-14'!B10</f>
        <v>582</v>
      </c>
      <c r="D9" s="168">
        <f aca="true" t="shared" si="1" ref="D9:D42">(C9-B9)/B9</f>
        <v>-0.17912552891396333</v>
      </c>
      <c r="E9" s="421">
        <v>36</v>
      </c>
      <c r="F9" s="12">
        <v>25</v>
      </c>
      <c r="G9" s="132">
        <f aca="true" t="shared" si="2" ref="G9:G42">(F9-E9)/E9</f>
        <v>-0.3055555555555556</v>
      </c>
      <c r="H9" s="11">
        <f>SUM(B9+E9)</f>
        <v>745</v>
      </c>
      <c r="I9" s="12">
        <f aca="true" t="shared" si="3" ref="I9:I42">SUM(C9+F9)</f>
        <v>607</v>
      </c>
      <c r="J9" s="168">
        <f t="shared" si="0"/>
        <v>-0.18523489932885906</v>
      </c>
    </row>
    <row r="10" spans="1:10" ht="12.75">
      <c r="A10" s="10" t="s">
        <v>4</v>
      </c>
      <c r="B10" s="11"/>
      <c r="C10" s="12"/>
      <c r="D10" s="168"/>
      <c r="E10" s="421"/>
      <c r="F10" s="12"/>
      <c r="G10" s="132"/>
      <c r="H10" s="11"/>
      <c r="I10" s="12"/>
      <c r="J10" s="168"/>
    </row>
    <row r="11" spans="1:10" ht="12.75">
      <c r="A11" s="10" t="s">
        <v>118</v>
      </c>
      <c r="B11" s="11"/>
      <c r="C11" s="12"/>
      <c r="D11" s="168"/>
      <c r="E11" s="421"/>
      <c r="F11" s="12"/>
      <c r="G11" s="132"/>
      <c r="H11" s="11"/>
      <c r="I11" s="12"/>
      <c r="J11" s="168"/>
    </row>
    <row r="12" spans="1:10" ht="12.75">
      <c r="A12" s="54" t="s">
        <v>116</v>
      </c>
      <c r="B12" s="11">
        <v>1560</v>
      </c>
      <c r="C12" s="12">
        <f>+'course enrollmnt, pg 12-14'!B13</f>
        <v>1148</v>
      </c>
      <c r="D12" s="168">
        <f t="shared" si="1"/>
        <v>-0.2641025641025641</v>
      </c>
      <c r="E12" s="421">
        <v>325</v>
      </c>
      <c r="F12" s="12">
        <v>122</v>
      </c>
      <c r="G12" s="132">
        <f t="shared" si="2"/>
        <v>-0.6246153846153846</v>
      </c>
      <c r="H12" s="11">
        <f aca="true" t="shared" si="4" ref="H12:H42">SUM(B12+E12)</f>
        <v>1885</v>
      </c>
      <c r="I12" s="12">
        <f t="shared" si="3"/>
        <v>1270</v>
      </c>
      <c r="J12" s="168">
        <f t="shared" si="0"/>
        <v>-0.32625994694960214</v>
      </c>
    </row>
    <row r="13" spans="1:10" ht="12.75">
      <c r="A13" s="54" t="s">
        <v>147</v>
      </c>
      <c r="B13" s="11">
        <v>72</v>
      </c>
      <c r="C13" s="12">
        <f>+'course enrollmnt, pg 12-14'!B14</f>
        <v>96</v>
      </c>
      <c r="D13" s="168">
        <f t="shared" si="1"/>
        <v>0.3333333333333333</v>
      </c>
      <c r="E13" s="421">
        <v>22</v>
      </c>
      <c r="F13" s="12">
        <v>1</v>
      </c>
      <c r="G13" s="132">
        <f t="shared" si="2"/>
        <v>-0.9545454545454546</v>
      </c>
      <c r="H13" s="11">
        <f t="shared" si="4"/>
        <v>94</v>
      </c>
      <c r="I13" s="12">
        <f t="shared" si="3"/>
        <v>97</v>
      </c>
      <c r="J13" s="168">
        <f t="shared" si="0"/>
        <v>0.031914893617021274</v>
      </c>
    </row>
    <row r="14" spans="1:10" ht="12.75">
      <c r="A14" s="54" t="s">
        <v>117</v>
      </c>
      <c r="B14" s="11">
        <v>602</v>
      </c>
      <c r="C14" s="12">
        <f>+'course enrollmnt, pg 12-14'!B15</f>
        <v>434</v>
      </c>
      <c r="D14" s="168">
        <f t="shared" si="1"/>
        <v>-0.27906976744186046</v>
      </c>
      <c r="E14" s="421"/>
      <c r="F14" s="12"/>
      <c r="G14" s="132"/>
      <c r="H14" s="11">
        <f t="shared" si="4"/>
        <v>602</v>
      </c>
      <c r="I14" s="12">
        <f t="shared" si="3"/>
        <v>434</v>
      </c>
      <c r="J14" s="168">
        <f t="shared" si="0"/>
        <v>-0.27906976744186046</v>
      </c>
    </row>
    <row r="15" spans="1:10" ht="12.75">
      <c r="A15" s="10" t="s">
        <v>31</v>
      </c>
      <c r="B15" s="11">
        <v>1038</v>
      </c>
      <c r="C15" s="12">
        <f>+'course enrollmnt, pg 12-14'!B16</f>
        <v>755</v>
      </c>
      <c r="D15" s="168">
        <f t="shared" si="1"/>
        <v>-0.2726396917148362</v>
      </c>
      <c r="E15" s="421">
        <v>345</v>
      </c>
      <c r="F15" s="12">
        <v>127</v>
      </c>
      <c r="G15" s="132">
        <f t="shared" si="2"/>
        <v>-0.6318840579710145</v>
      </c>
      <c r="H15" s="11">
        <f t="shared" si="4"/>
        <v>1383</v>
      </c>
      <c r="I15" s="12">
        <f t="shared" si="3"/>
        <v>882</v>
      </c>
      <c r="J15" s="168">
        <f t="shared" si="0"/>
        <v>-0.36225596529284165</v>
      </c>
    </row>
    <row r="16" spans="1:10" ht="12.75">
      <c r="A16" s="10" t="s">
        <v>32</v>
      </c>
      <c r="B16" s="11"/>
      <c r="C16" s="12">
        <f>+'course enrollmnt, pg 12-14'!B17</f>
        <v>7</v>
      </c>
      <c r="D16" s="168"/>
      <c r="E16" s="421"/>
      <c r="F16" s="12"/>
      <c r="G16" s="132"/>
      <c r="H16" s="11"/>
      <c r="I16" s="12">
        <f t="shared" si="3"/>
        <v>7</v>
      </c>
      <c r="J16" s="168"/>
    </row>
    <row r="17" spans="1:10" ht="12.75">
      <c r="A17" s="10" t="s">
        <v>33</v>
      </c>
      <c r="B17" s="11">
        <v>1936</v>
      </c>
      <c r="C17" s="12">
        <f>+'course enrollmnt, pg 12-14'!B18</f>
        <v>1820</v>
      </c>
      <c r="D17" s="168">
        <f t="shared" si="1"/>
        <v>-0.05991735537190083</v>
      </c>
      <c r="E17" s="421">
        <v>58</v>
      </c>
      <c r="F17" s="12">
        <v>27</v>
      </c>
      <c r="G17" s="132">
        <f t="shared" si="2"/>
        <v>-0.5344827586206896</v>
      </c>
      <c r="H17" s="11">
        <f t="shared" si="4"/>
        <v>1994</v>
      </c>
      <c r="I17" s="12">
        <f t="shared" si="3"/>
        <v>1847</v>
      </c>
      <c r="J17" s="168">
        <f t="shared" si="0"/>
        <v>-0.07372116349047142</v>
      </c>
    </row>
    <row r="18" spans="1:10" ht="12.75">
      <c r="A18" s="10" t="s">
        <v>34</v>
      </c>
      <c r="B18" s="11">
        <v>72</v>
      </c>
      <c r="C18" s="12">
        <f>+'course enrollmnt, pg 12-14'!B19</f>
        <v>79</v>
      </c>
      <c r="D18" s="168">
        <f t="shared" si="1"/>
        <v>0.09722222222222222</v>
      </c>
      <c r="E18" s="421"/>
      <c r="F18" s="12"/>
      <c r="G18" s="132"/>
      <c r="H18" s="11">
        <f t="shared" si="4"/>
        <v>72</v>
      </c>
      <c r="I18" s="12">
        <f t="shared" si="3"/>
        <v>79</v>
      </c>
      <c r="J18" s="168">
        <f t="shared" si="0"/>
        <v>0.09722222222222222</v>
      </c>
    </row>
    <row r="19" spans="1:10" ht="12.75">
      <c r="A19" s="10" t="s">
        <v>35</v>
      </c>
      <c r="B19" s="11">
        <v>896</v>
      </c>
      <c r="C19" s="12">
        <f>+'course enrollmnt, pg 12-14'!B20</f>
        <v>826</v>
      </c>
      <c r="D19" s="168">
        <f t="shared" si="1"/>
        <v>-0.078125</v>
      </c>
      <c r="E19" s="421">
        <v>109</v>
      </c>
      <c r="F19" s="12">
        <v>91</v>
      </c>
      <c r="G19" s="132">
        <f t="shared" si="2"/>
        <v>-0.1651376146788991</v>
      </c>
      <c r="H19" s="11">
        <f t="shared" si="4"/>
        <v>1005</v>
      </c>
      <c r="I19" s="12">
        <f t="shared" si="3"/>
        <v>917</v>
      </c>
      <c r="J19" s="168">
        <f t="shared" si="0"/>
        <v>-0.08756218905472637</v>
      </c>
    </row>
    <row r="20" spans="1:10" ht="12.75">
      <c r="A20" s="10" t="s">
        <v>120</v>
      </c>
      <c r="B20" s="11">
        <v>3</v>
      </c>
      <c r="C20" s="12"/>
      <c r="D20" s="168">
        <f t="shared" si="1"/>
        <v>-1</v>
      </c>
      <c r="E20" s="525"/>
      <c r="F20" s="526"/>
      <c r="G20" s="527"/>
      <c r="H20" s="528">
        <f t="shared" si="4"/>
        <v>3</v>
      </c>
      <c r="I20" s="526"/>
      <c r="J20" s="442">
        <f t="shared" si="0"/>
        <v>-1</v>
      </c>
    </row>
    <row r="21" spans="1:10" ht="12.75">
      <c r="A21" s="10" t="s">
        <v>36</v>
      </c>
      <c r="B21" s="11">
        <v>1412</v>
      </c>
      <c r="C21" s="12">
        <f>+'course enrollmnt, pg 12-14'!B22</f>
        <v>1303</v>
      </c>
      <c r="D21" s="168">
        <f t="shared" si="1"/>
        <v>-0.07719546742209632</v>
      </c>
      <c r="E21" s="525">
        <v>279</v>
      </c>
      <c r="F21" s="526">
        <v>271</v>
      </c>
      <c r="G21" s="527">
        <f t="shared" si="2"/>
        <v>-0.02867383512544803</v>
      </c>
      <c r="H21" s="528">
        <f t="shared" si="4"/>
        <v>1691</v>
      </c>
      <c r="I21" s="526">
        <f t="shared" si="3"/>
        <v>1574</v>
      </c>
      <c r="J21" s="442">
        <f t="shared" si="0"/>
        <v>-0.06918982850384388</v>
      </c>
    </row>
    <row r="22" spans="1:10" ht="12.75">
      <c r="A22" s="10" t="s">
        <v>37</v>
      </c>
      <c r="B22" s="11">
        <v>70</v>
      </c>
      <c r="C22" s="12"/>
      <c r="D22" s="168">
        <f t="shared" si="1"/>
        <v>-1</v>
      </c>
      <c r="E22" s="525">
        <v>25</v>
      </c>
      <c r="F22" s="526">
        <v>8</v>
      </c>
      <c r="G22" s="527">
        <f t="shared" si="2"/>
        <v>-0.68</v>
      </c>
      <c r="H22" s="528">
        <f t="shared" si="4"/>
        <v>95</v>
      </c>
      <c r="I22" s="526">
        <f t="shared" si="3"/>
        <v>8</v>
      </c>
      <c r="J22" s="442">
        <f t="shared" si="0"/>
        <v>-0.9157894736842105</v>
      </c>
    </row>
    <row r="23" spans="1:10" ht="12.75">
      <c r="A23" s="10" t="s">
        <v>38</v>
      </c>
      <c r="B23" s="11"/>
      <c r="C23" s="12"/>
      <c r="D23" s="168"/>
      <c r="E23" s="525"/>
      <c r="F23" s="526"/>
      <c r="G23" s="527"/>
      <c r="H23" s="528"/>
      <c r="I23" s="526"/>
      <c r="J23" s="442"/>
    </row>
    <row r="24" spans="1:10" ht="12.75">
      <c r="A24" s="10" t="s">
        <v>39</v>
      </c>
      <c r="B24" s="11"/>
      <c r="C24" s="12">
        <f>+'course enrollmnt, pg 12-14'!B25</f>
        <v>8</v>
      </c>
      <c r="D24" s="168"/>
      <c r="E24" s="525"/>
      <c r="F24" s="526"/>
      <c r="G24" s="527"/>
      <c r="H24" s="528"/>
      <c r="I24" s="526">
        <f t="shared" si="3"/>
        <v>8</v>
      </c>
      <c r="J24" s="442"/>
    </row>
    <row r="25" spans="1:10" ht="12.75">
      <c r="A25" s="10" t="s">
        <v>41</v>
      </c>
      <c r="B25" s="11">
        <v>297</v>
      </c>
      <c r="C25" s="12">
        <f>+'course enrollmnt, pg 12-14'!B26</f>
        <v>297</v>
      </c>
      <c r="D25" s="168">
        <f t="shared" si="1"/>
        <v>0</v>
      </c>
      <c r="E25" s="525">
        <v>758</v>
      </c>
      <c r="F25" s="526">
        <v>933</v>
      </c>
      <c r="G25" s="527">
        <f t="shared" si="2"/>
        <v>0.23087071240105542</v>
      </c>
      <c r="H25" s="528">
        <f t="shared" si="4"/>
        <v>1055</v>
      </c>
      <c r="I25" s="526">
        <f t="shared" si="3"/>
        <v>1230</v>
      </c>
      <c r="J25" s="442">
        <f t="shared" si="0"/>
        <v>0.16587677725118483</v>
      </c>
    </row>
    <row r="26" spans="1:10" ht="12.75">
      <c r="A26" s="10" t="s">
        <v>40</v>
      </c>
      <c r="B26" s="11">
        <v>2024</v>
      </c>
      <c r="C26" s="12">
        <f>+'course enrollmnt, pg 12-14'!B27</f>
        <v>1844</v>
      </c>
      <c r="D26" s="168">
        <f t="shared" si="1"/>
        <v>-0.08893280632411067</v>
      </c>
      <c r="E26" s="525">
        <v>175</v>
      </c>
      <c r="F26" s="526">
        <v>267</v>
      </c>
      <c r="G26" s="527">
        <f t="shared" si="2"/>
        <v>0.5257142857142857</v>
      </c>
      <c r="H26" s="528">
        <f t="shared" si="4"/>
        <v>2199</v>
      </c>
      <c r="I26" s="526">
        <f t="shared" si="3"/>
        <v>2111</v>
      </c>
      <c r="J26" s="442">
        <f t="shared" si="0"/>
        <v>-0.04001819008640291</v>
      </c>
    </row>
    <row r="27" spans="1:10" ht="12.75">
      <c r="A27" s="10" t="s">
        <v>42</v>
      </c>
      <c r="B27" s="11">
        <v>54</v>
      </c>
      <c r="C27" s="12">
        <v>43</v>
      </c>
      <c r="D27" s="168">
        <f t="shared" si="1"/>
        <v>-0.2037037037037037</v>
      </c>
      <c r="E27" s="525"/>
      <c r="F27" s="526"/>
      <c r="G27" s="527"/>
      <c r="H27" s="528">
        <f t="shared" si="4"/>
        <v>54</v>
      </c>
      <c r="I27" s="526">
        <f t="shared" si="3"/>
        <v>43</v>
      </c>
      <c r="J27" s="442">
        <f t="shared" si="0"/>
        <v>-0.2037037037037037</v>
      </c>
    </row>
    <row r="28" spans="1:10" ht="12.75">
      <c r="A28" s="10" t="s">
        <v>157</v>
      </c>
      <c r="B28" s="11">
        <v>20</v>
      </c>
      <c r="C28" s="12">
        <v>28</v>
      </c>
      <c r="D28" s="168">
        <f t="shared" si="1"/>
        <v>0.4</v>
      </c>
      <c r="E28" s="525"/>
      <c r="F28" s="526"/>
      <c r="G28" s="527"/>
      <c r="H28" s="528">
        <f t="shared" si="4"/>
        <v>20</v>
      </c>
      <c r="I28" s="526">
        <f t="shared" si="3"/>
        <v>28</v>
      </c>
      <c r="J28" s="442">
        <f t="shared" si="0"/>
        <v>0.4</v>
      </c>
    </row>
    <row r="29" spans="1:10" ht="12.75">
      <c r="A29" s="10" t="s">
        <v>43</v>
      </c>
      <c r="B29" s="11"/>
      <c r="C29" s="12">
        <v>5</v>
      </c>
      <c r="D29" s="168"/>
      <c r="E29" s="525"/>
      <c r="F29" s="526"/>
      <c r="G29" s="527"/>
      <c r="H29" s="528"/>
      <c r="I29" s="526">
        <f t="shared" si="3"/>
        <v>5</v>
      </c>
      <c r="J29" s="442"/>
    </row>
    <row r="30" spans="1:10" ht="12.75">
      <c r="A30" s="10" t="s">
        <v>44</v>
      </c>
      <c r="B30" s="11">
        <v>2736</v>
      </c>
      <c r="C30" s="12">
        <v>2256</v>
      </c>
      <c r="D30" s="168">
        <f t="shared" si="1"/>
        <v>-0.17543859649122806</v>
      </c>
      <c r="E30" s="525">
        <v>158</v>
      </c>
      <c r="F30" s="526">
        <v>294</v>
      </c>
      <c r="G30" s="527">
        <f t="shared" si="2"/>
        <v>0.8607594936708861</v>
      </c>
      <c r="H30" s="528">
        <f t="shared" si="4"/>
        <v>2894</v>
      </c>
      <c r="I30" s="526">
        <f t="shared" si="3"/>
        <v>2550</v>
      </c>
      <c r="J30" s="442">
        <f t="shared" si="0"/>
        <v>-0.1188666205943331</v>
      </c>
    </row>
    <row r="31" spans="1:10" ht="12.75">
      <c r="A31" s="10" t="s">
        <v>45</v>
      </c>
      <c r="B31" s="11">
        <v>48</v>
      </c>
      <c r="C31" s="12">
        <v>28</v>
      </c>
      <c r="D31" s="168">
        <f t="shared" si="1"/>
        <v>-0.4166666666666667</v>
      </c>
      <c r="E31" s="525">
        <v>10</v>
      </c>
      <c r="F31" s="526">
        <v>10</v>
      </c>
      <c r="G31" s="527">
        <f t="shared" si="2"/>
        <v>0</v>
      </c>
      <c r="H31" s="528">
        <f t="shared" si="4"/>
        <v>58</v>
      </c>
      <c r="I31" s="526">
        <f t="shared" si="3"/>
        <v>38</v>
      </c>
      <c r="J31" s="442">
        <f t="shared" si="0"/>
        <v>-0.3448275862068966</v>
      </c>
    </row>
    <row r="32" spans="1:10" ht="12.75">
      <c r="A32" s="10" t="s">
        <v>46</v>
      </c>
      <c r="B32" s="11">
        <v>498</v>
      </c>
      <c r="C32" s="12">
        <v>285</v>
      </c>
      <c r="D32" s="168">
        <f t="shared" si="1"/>
        <v>-0.42771084337349397</v>
      </c>
      <c r="E32" s="525">
        <v>300</v>
      </c>
      <c r="F32" s="526">
        <v>329</v>
      </c>
      <c r="G32" s="527">
        <f t="shared" si="2"/>
        <v>0.09666666666666666</v>
      </c>
      <c r="H32" s="528">
        <f t="shared" si="4"/>
        <v>798</v>
      </c>
      <c r="I32" s="526">
        <f t="shared" si="3"/>
        <v>614</v>
      </c>
      <c r="J32" s="442">
        <f t="shared" si="0"/>
        <v>-0.23057644110275688</v>
      </c>
    </row>
    <row r="33" spans="1:10" ht="12.75">
      <c r="A33" s="281" t="s">
        <v>148</v>
      </c>
      <c r="B33" s="11"/>
      <c r="C33" s="12"/>
      <c r="D33" s="168"/>
      <c r="E33" s="525"/>
      <c r="F33" s="526"/>
      <c r="G33" s="527"/>
      <c r="H33" s="528"/>
      <c r="I33" s="526"/>
      <c r="J33" s="442"/>
    </row>
    <row r="34" spans="1:10" ht="12.75">
      <c r="A34" s="10" t="s">
        <v>48</v>
      </c>
      <c r="B34" s="11">
        <v>523</v>
      </c>
      <c r="C34" s="12">
        <v>456</v>
      </c>
      <c r="D34" s="168">
        <f t="shared" si="1"/>
        <v>-0.12810707456978968</v>
      </c>
      <c r="E34" s="525">
        <v>77</v>
      </c>
      <c r="F34" s="526">
        <v>57</v>
      </c>
      <c r="G34" s="527">
        <f t="shared" si="2"/>
        <v>-0.2597402597402597</v>
      </c>
      <c r="H34" s="528">
        <f t="shared" si="4"/>
        <v>600</v>
      </c>
      <c r="I34" s="526">
        <f t="shared" si="3"/>
        <v>513</v>
      </c>
      <c r="J34" s="442">
        <f t="shared" si="0"/>
        <v>-0.145</v>
      </c>
    </row>
    <row r="35" spans="1:10" ht="12.75">
      <c r="A35" s="10" t="s">
        <v>49</v>
      </c>
      <c r="B35" s="11">
        <v>622</v>
      </c>
      <c r="C35" s="12">
        <v>727</v>
      </c>
      <c r="D35" s="168">
        <f t="shared" si="1"/>
        <v>0.16881028938906753</v>
      </c>
      <c r="E35" s="525">
        <v>54</v>
      </c>
      <c r="F35" s="526">
        <v>20</v>
      </c>
      <c r="G35" s="527">
        <f t="shared" si="2"/>
        <v>-0.6296296296296297</v>
      </c>
      <c r="H35" s="528">
        <f t="shared" si="4"/>
        <v>676</v>
      </c>
      <c r="I35" s="526">
        <f t="shared" si="3"/>
        <v>747</v>
      </c>
      <c r="J35" s="442">
        <f t="shared" si="0"/>
        <v>0.10502958579881656</v>
      </c>
    </row>
    <row r="36" spans="1:10" ht="12.75">
      <c r="A36" s="10" t="s">
        <v>50</v>
      </c>
      <c r="B36" s="11">
        <v>653</v>
      </c>
      <c r="C36" s="43">
        <v>463</v>
      </c>
      <c r="D36" s="168">
        <f t="shared" si="1"/>
        <v>-0.29096477794793263</v>
      </c>
      <c r="E36" s="525">
        <v>96</v>
      </c>
      <c r="F36" s="526">
        <v>84</v>
      </c>
      <c r="G36" s="527">
        <f t="shared" si="2"/>
        <v>-0.125</v>
      </c>
      <c r="H36" s="528">
        <f t="shared" si="4"/>
        <v>749</v>
      </c>
      <c r="I36" s="526">
        <f t="shared" si="3"/>
        <v>547</v>
      </c>
      <c r="J36" s="442">
        <f t="shared" si="0"/>
        <v>-0.2696929238985314</v>
      </c>
    </row>
    <row r="37" spans="1:10" ht="12.75">
      <c r="A37" s="10" t="s">
        <v>51</v>
      </c>
      <c r="B37" s="11">
        <v>2249</v>
      </c>
      <c r="C37" s="43">
        <v>1557</v>
      </c>
      <c r="D37" s="168">
        <f t="shared" si="1"/>
        <v>-0.3076923076923077</v>
      </c>
      <c r="E37" s="525">
        <v>345</v>
      </c>
      <c r="F37" s="526">
        <v>242</v>
      </c>
      <c r="G37" s="527">
        <f t="shared" si="2"/>
        <v>-0.2985507246376812</v>
      </c>
      <c r="H37" s="528">
        <f t="shared" si="4"/>
        <v>2594</v>
      </c>
      <c r="I37" s="526">
        <f t="shared" si="3"/>
        <v>1799</v>
      </c>
      <c r="J37" s="442">
        <f t="shared" si="0"/>
        <v>-0.3064764841942945</v>
      </c>
    </row>
    <row r="38" spans="1:10" ht="12.75">
      <c r="A38" s="10" t="s">
        <v>52</v>
      </c>
      <c r="B38" s="11">
        <v>668</v>
      </c>
      <c r="C38" s="43">
        <v>556</v>
      </c>
      <c r="D38" s="168">
        <f t="shared" si="1"/>
        <v>-0.16766467065868262</v>
      </c>
      <c r="E38" s="525"/>
      <c r="F38" s="526"/>
      <c r="G38" s="527"/>
      <c r="H38" s="528">
        <f t="shared" si="4"/>
        <v>668</v>
      </c>
      <c r="I38" s="526">
        <f t="shared" si="3"/>
        <v>556</v>
      </c>
      <c r="J38" s="442">
        <f t="shared" si="0"/>
        <v>-0.16766467065868262</v>
      </c>
    </row>
    <row r="39" spans="1:10" ht="12.75">
      <c r="A39" s="10" t="s">
        <v>53</v>
      </c>
      <c r="B39" s="11">
        <v>1326</v>
      </c>
      <c r="C39" s="43">
        <v>1354</v>
      </c>
      <c r="D39" s="168">
        <f t="shared" si="1"/>
        <v>0.021116138763197588</v>
      </c>
      <c r="E39" s="525">
        <v>58</v>
      </c>
      <c r="F39" s="526">
        <v>76</v>
      </c>
      <c r="G39" s="527">
        <f t="shared" si="2"/>
        <v>0.3103448275862069</v>
      </c>
      <c r="H39" s="528">
        <f t="shared" si="4"/>
        <v>1384</v>
      </c>
      <c r="I39" s="526">
        <f t="shared" si="3"/>
        <v>1430</v>
      </c>
      <c r="J39" s="442">
        <f t="shared" si="0"/>
        <v>0.033236994219653176</v>
      </c>
    </row>
    <row r="40" spans="1:10" ht="12.75">
      <c r="A40" s="10" t="s">
        <v>54</v>
      </c>
      <c r="B40" s="11">
        <v>738</v>
      </c>
      <c r="C40" s="43">
        <v>902</v>
      </c>
      <c r="D40" s="168">
        <f t="shared" si="1"/>
        <v>0.2222222222222222</v>
      </c>
      <c r="E40" s="525">
        <v>217</v>
      </c>
      <c r="F40" s="526">
        <v>169</v>
      </c>
      <c r="G40" s="527">
        <f t="shared" si="2"/>
        <v>-0.22119815668202766</v>
      </c>
      <c r="H40" s="528">
        <f t="shared" si="4"/>
        <v>955</v>
      </c>
      <c r="I40" s="526">
        <f t="shared" si="3"/>
        <v>1071</v>
      </c>
      <c r="J40" s="442">
        <f t="shared" si="0"/>
        <v>0.12146596858638743</v>
      </c>
    </row>
    <row r="41" spans="1:10" ht="12.75">
      <c r="A41" s="10" t="s">
        <v>55</v>
      </c>
      <c r="B41" s="11">
        <v>433</v>
      </c>
      <c r="C41" s="43">
        <v>466</v>
      </c>
      <c r="D41" s="168">
        <f t="shared" si="1"/>
        <v>0.07621247113163972</v>
      </c>
      <c r="E41" s="525">
        <v>88</v>
      </c>
      <c r="F41" s="526">
        <v>104</v>
      </c>
      <c r="G41" s="527">
        <f t="shared" si="2"/>
        <v>0.18181818181818182</v>
      </c>
      <c r="H41" s="528">
        <f t="shared" si="4"/>
        <v>521</v>
      </c>
      <c r="I41" s="526">
        <f t="shared" si="3"/>
        <v>570</v>
      </c>
      <c r="J41" s="442">
        <f t="shared" si="0"/>
        <v>0.09404990403071017</v>
      </c>
    </row>
    <row r="42" spans="1:10" ht="12.75">
      <c r="A42" s="10" t="s">
        <v>56</v>
      </c>
      <c r="B42" s="11">
        <v>1013</v>
      </c>
      <c r="C42" s="43">
        <v>892</v>
      </c>
      <c r="D42" s="168">
        <f t="shared" si="1"/>
        <v>-0.1194471865745311</v>
      </c>
      <c r="E42" s="525">
        <v>72</v>
      </c>
      <c r="F42" s="526">
        <v>78</v>
      </c>
      <c r="G42" s="527">
        <f t="shared" si="2"/>
        <v>0.08333333333333333</v>
      </c>
      <c r="H42" s="528">
        <f t="shared" si="4"/>
        <v>1085</v>
      </c>
      <c r="I42" s="526">
        <f t="shared" si="3"/>
        <v>970</v>
      </c>
      <c r="J42" s="442">
        <f t="shared" si="0"/>
        <v>-0.10599078341013825</v>
      </c>
    </row>
    <row r="43" spans="1:10" ht="12.75">
      <c r="A43" s="10" t="s">
        <v>104</v>
      </c>
      <c r="B43" s="418"/>
      <c r="C43" s="419">
        <v>3</v>
      </c>
      <c r="D43" s="420"/>
      <c r="E43" s="529"/>
      <c r="F43" s="530"/>
      <c r="G43" s="531"/>
      <c r="H43" s="529"/>
      <c r="I43" s="530">
        <f>SUM(C43+F43)</f>
        <v>3</v>
      </c>
      <c r="J43" s="532"/>
    </row>
    <row r="44" spans="1:10" ht="12.75">
      <c r="A44" s="19" t="s">
        <v>109</v>
      </c>
      <c r="B44" s="293">
        <f>SUM(B8:B43)</f>
        <v>22614</v>
      </c>
      <c r="C44" s="294">
        <f>SUM(C8:C43)</f>
        <v>19652</v>
      </c>
      <c r="D44" s="41">
        <f>(C44-B44)/B44</f>
        <v>-0.13098080834881048</v>
      </c>
      <c r="E44" s="533">
        <f>SUM(E8:E43)</f>
        <v>3607</v>
      </c>
      <c r="F44" s="534">
        <f>SUM(F8:F43)</f>
        <v>3335</v>
      </c>
      <c r="G44" s="535">
        <f>(F44-E44)/E44</f>
        <v>-0.07540892708622124</v>
      </c>
      <c r="H44" s="536">
        <f>SUM(H8:H43)</f>
        <v>26221</v>
      </c>
      <c r="I44" s="534">
        <f>SUM(I8:I43)</f>
        <v>22987</v>
      </c>
      <c r="J44" s="537">
        <f>(I44-H44)/H44</f>
        <v>-0.12333625719842874</v>
      </c>
    </row>
    <row r="45" spans="1:10" ht="12.75">
      <c r="A45" s="348" t="s">
        <v>168</v>
      </c>
      <c r="B45" s="46">
        <v>193</v>
      </c>
      <c r="C45" s="47">
        <v>59</v>
      </c>
      <c r="D45" s="45">
        <f>(C45-B45)/B45</f>
        <v>-0.694300518134715</v>
      </c>
      <c r="E45" s="73"/>
      <c r="F45" s="47"/>
      <c r="G45" s="78"/>
      <c r="H45" s="46">
        <v>193</v>
      </c>
      <c r="I45" s="47">
        <v>59</v>
      </c>
      <c r="J45" s="417">
        <f>(I45-H45)/H45</f>
        <v>-0.694300518134715</v>
      </c>
    </row>
    <row r="46" spans="1:11" ht="12.75">
      <c r="A46" s="32" t="s">
        <v>58</v>
      </c>
      <c r="B46" s="33"/>
      <c r="C46" s="16"/>
      <c r="D46" s="18"/>
      <c r="E46" s="17"/>
      <c r="F46" s="16"/>
      <c r="G46" s="23"/>
      <c r="H46" s="15"/>
      <c r="I46" s="16"/>
      <c r="J46" s="34"/>
      <c r="K46" s="21"/>
    </row>
    <row r="47" spans="1:10" ht="12.75">
      <c r="A47" s="10" t="s">
        <v>59</v>
      </c>
      <c r="B47" s="286">
        <v>1131</v>
      </c>
      <c r="C47" s="43">
        <v>1172</v>
      </c>
      <c r="D47" s="168">
        <f aca="true" t="shared" si="5" ref="D47:D59">(C47-B47)/B47</f>
        <v>0.036251105216622455</v>
      </c>
      <c r="E47" s="20">
        <v>303</v>
      </c>
      <c r="F47" s="414">
        <v>537</v>
      </c>
      <c r="G47" s="523">
        <f aca="true" t="shared" si="6" ref="G47:G60">(F47-E47)/E47</f>
        <v>0.7722772277227723</v>
      </c>
      <c r="H47" s="334">
        <f>SUM(B47+E47)</f>
        <v>1434</v>
      </c>
      <c r="I47" s="70">
        <f>SUM(C47+F47)</f>
        <v>1709</v>
      </c>
      <c r="J47" s="524">
        <f aca="true" t="shared" si="7" ref="J47:J60">(I47-H47)/H47</f>
        <v>0.19177126917712692</v>
      </c>
    </row>
    <row r="48" spans="1:10" ht="12.75">
      <c r="A48" s="10" t="s">
        <v>60</v>
      </c>
      <c r="B48" s="286">
        <v>213</v>
      </c>
      <c r="C48" s="416">
        <v>417</v>
      </c>
      <c r="D48" s="168">
        <f t="shared" si="5"/>
        <v>0.9577464788732394</v>
      </c>
      <c r="E48" s="20"/>
      <c r="F48" s="70"/>
      <c r="G48" s="523"/>
      <c r="H48" s="334">
        <f aca="true" t="shared" si="8" ref="H48:H60">SUM(B48+E48)</f>
        <v>213</v>
      </c>
      <c r="I48" s="70">
        <f aca="true" t="shared" si="9" ref="I48:I60">SUM(C48+F48)</f>
        <v>417</v>
      </c>
      <c r="J48" s="524">
        <f t="shared" si="7"/>
        <v>0.9577464788732394</v>
      </c>
    </row>
    <row r="49" spans="1:12" ht="12.75">
      <c r="A49" s="10" t="s">
        <v>146</v>
      </c>
      <c r="B49" s="286"/>
      <c r="C49" s="333"/>
      <c r="D49" s="168"/>
      <c r="E49" s="20"/>
      <c r="F49" s="70"/>
      <c r="G49" s="523"/>
      <c r="H49" s="334"/>
      <c r="I49" s="70"/>
      <c r="J49" s="524"/>
      <c r="L49" s="14" t="s">
        <v>174</v>
      </c>
    </row>
    <row r="50" spans="1:10" ht="12.75">
      <c r="A50" s="10" t="s">
        <v>61</v>
      </c>
      <c r="B50" s="286">
        <v>654</v>
      </c>
      <c r="C50" s="416">
        <v>412</v>
      </c>
      <c r="D50" s="168">
        <f t="shared" si="5"/>
        <v>-0.37003058103975534</v>
      </c>
      <c r="E50" s="20">
        <v>530</v>
      </c>
      <c r="F50" s="414">
        <v>292</v>
      </c>
      <c r="G50" s="523">
        <f t="shared" si="6"/>
        <v>-0.4490566037735849</v>
      </c>
      <c r="H50" s="334">
        <f t="shared" si="8"/>
        <v>1184</v>
      </c>
      <c r="I50" s="70">
        <f t="shared" si="9"/>
        <v>704</v>
      </c>
      <c r="J50" s="524">
        <f t="shared" si="7"/>
        <v>-0.40540540540540543</v>
      </c>
    </row>
    <row r="51" spans="1:10" ht="12.75">
      <c r="A51" s="10" t="s">
        <v>105</v>
      </c>
      <c r="B51" s="286"/>
      <c r="C51" s="70"/>
      <c r="D51" s="168"/>
      <c r="E51" s="20"/>
      <c r="F51" s="333"/>
      <c r="G51" s="523"/>
      <c r="H51" s="334"/>
      <c r="I51" s="70"/>
      <c r="J51" s="524"/>
    </row>
    <row r="52" spans="1:10" ht="12.75">
      <c r="A52" s="10" t="s">
        <v>62</v>
      </c>
      <c r="B52" s="286">
        <v>841</v>
      </c>
      <c r="C52" s="416">
        <v>739</v>
      </c>
      <c r="D52" s="168">
        <f t="shared" si="5"/>
        <v>-0.12128418549346016</v>
      </c>
      <c r="E52" s="20">
        <v>532</v>
      </c>
      <c r="F52" s="414">
        <v>844</v>
      </c>
      <c r="G52" s="523">
        <f t="shared" si="6"/>
        <v>0.5864661654135338</v>
      </c>
      <c r="H52" s="334">
        <f t="shared" si="8"/>
        <v>1373</v>
      </c>
      <c r="I52" s="70">
        <f t="shared" si="9"/>
        <v>1583</v>
      </c>
      <c r="J52" s="524">
        <f t="shared" si="7"/>
        <v>0.1529497450837582</v>
      </c>
    </row>
    <row r="53" spans="1:10" ht="12.75">
      <c r="A53" s="10" t="s">
        <v>63</v>
      </c>
      <c r="B53" s="286">
        <v>255</v>
      </c>
      <c r="C53" s="416">
        <v>255</v>
      </c>
      <c r="D53" s="168">
        <f t="shared" si="5"/>
        <v>0</v>
      </c>
      <c r="E53" s="20">
        <v>138</v>
      </c>
      <c r="F53" s="416">
        <v>93</v>
      </c>
      <c r="G53" s="523">
        <f t="shared" si="6"/>
        <v>-0.32608695652173914</v>
      </c>
      <c r="H53" s="334">
        <f t="shared" si="8"/>
        <v>393</v>
      </c>
      <c r="I53" s="70">
        <f t="shared" si="9"/>
        <v>348</v>
      </c>
      <c r="J53" s="524">
        <f t="shared" si="7"/>
        <v>-0.11450381679389313</v>
      </c>
    </row>
    <row r="54" spans="1:10" ht="12.75">
      <c r="A54" s="10" t="s">
        <v>64</v>
      </c>
      <c r="B54" s="286"/>
      <c r="C54" s="70"/>
      <c r="D54" s="168"/>
      <c r="E54" s="20">
        <v>84</v>
      </c>
      <c r="F54" s="416">
        <v>13</v>
      </c>
      <c r="G54" s="523">
        <f t="shared" si="6"/>
        <v>-0.8452380952380952</v>
      </c>
      <c r="H54" s="334">
        <f t="shared" si="8"/>
        <v>84</v>
      </c>
      <c r="I54" s="70">
        <f t="shared" si="9"/>
        <v>13</v>
      </c>
      <c r="J54" s="524">
        <f t="shared" si="7"/>
        <v>-0.8452380952380952</v>
      </c>
    </row>
    <row r="55" spans="1:10" ht="12.75">
      <c r="A55" s="10" t="s">
        <v>65</v>
      </c>
      <c r="B55" s="286">
        <v>992</v>
      </c>
      <c r="C55" s="416">
        <v>760</v>
      </c>
      <c r="D55" s="168">
        <f t="shared" si="5"/>
        <v>-0.23387096774193547</v>
      </c>
      <c r="E55" s="20">
        <v>66</v>
      </c>
      <c r="F55" s="416">
        <v>30</v>
      </c>
      <c r="G55" s="523">
        <f t="shared" si="6"/>
        <v>-0.5454545454545454</v>
      </c>
      <c r="H55" s="334">
        <f t="shared" si="8"/>
        <v>1058</v>
      </c>
      <c r="I55" s="70">
        <f t="shared" si="9"/>
        <v>790</v>
      </c>
      <c r="J55" s="524">
        <f t="shared" si="7"/>
        <v>-0.2533081285444234</v>
      </c>
    </row>
    <row r="56" spans="1:10" ht="12.75">
      <c r="A56" s="10" t="s">
        <v>110</v>
      </c>
      <c r="B56" s="286"/>
      <c r="C56" s="70"/>
      <c r="D56" s="168"/>
      <c r="E56" s="20">
        <v>838</v>
      </c>
      <c r="F56" s="43">
        <v>1343</v>
      </c>
      <c r="G56" s="523">
        <f t="shared" si="6"/>
        <v>0.6026252983293556</v>
      </c>
      <c r="H56" s="334">
        <f t="shared" si="8"/>
        <v>838</v>
      </c>
      <c r="I56" s="70">
        <f t="shared" si="9"/>
        <v>1343</v>
      </c>
      <c r="J56" s="524">
        <f t="shared" si="7"/>
        <v>0.6026252983293556</v>
      </c>
    </row>
    <row r="57" spans="1:10" ht="12.75">
      <c r="A57" s="10" t="s">
        <v>66</v>
      </c>
      <c r="B57" s="286">
        <v>901</v>
      </c>
      <c r="C57" s="416">
        <v>871</v>
      </c>
      <c r="D57" s="168">
        <f t="shared" si="5"/>
        <v>-0.033296337402885685</v>
      </c>
      <c r="E57" s="20">
        <v>330</v>
      </c>
      <c r="F57" s="416">
        <v>443</v>
      </c>
      <c r="G57" s="523">
        <f t="shared" si="6"/>
        <v>0.3424242424242424</v>
      </c>
      <c r="H57" s="334">
        <f t="shared" si="8"/>
        <v>1231</v>
      </c>
      <c r="I57" s="70">
        <f t="shared" si="9"/>
        <v>1314</v>
      </c>
      <c r="J57" s="524">
        <f t="shared" si="7"/>
        <v>0.06742485783915515</v>
      </c>
    </row>
    <row r="58" spans="1:10" ht="12.75">
      <c r="A58" s="10" t="s">
        <v>67</v>
      </c>
      <c r="B58" s="286">
        <v>1065</v>
      </c>
      <c r="C58" s="416">
        <v>904</v>
      </c>
      <c r="D58" s="168">
        <f t="shared" si="5"/>
        <v>-0.1511737089201878</v>
      </c>
      <c r="E58" s="20">
        <v>510</v>
      </c>
      <c r="F58" s="416">
        <v>786</v>
      </c>
      <c r="G58" s="523">
        <f t="shared" si="6"/>
        <v>0.5411764705882353</v>
      </c>
      <c r="H58" s="334">
        <f t="shared" si="8"/>
        <v>1575</v>
      </c>
      <c r="I58" s="70">
        <f t="shared" si="9"/>
        <v>1690</v>
      </c>
      <c r="J58" s="524">
        <f t="shared" si="7"/>
        <v>0.07301587301587302</v>
      </c>
    </row>
    <row r="59" spans="1:10" ht="12.75">
      <c r="A59" s="10" t="s">
        <v>68</v>
      </c>
      <c r="B59" s="286">
        <v>1275</v>
      </c>
      <c r="C59" s="416">
        <v>940</v>
      </c>
      <c r="D59" s="168">
        <f t="shared" si="5"/>
        <v>-0.2627450980392157</v>
      </c>
      <c r="E59" s="20">
        <v>411</v>
      </c>
      <c r="F59" s="416">
        <v>236</v>
      </c>
      <c r="G59" s="523">
        <f t="shared" si="6"/>
        <v>-0.4257907542579075</v>
      </c>
      <c r="H59" s="334">
        <f t="shared" si="8"/>
        <v>1686</v>
      </c>
      <c r="I59" s="70">
        <f t="shared" si="9"/>
        <v>1176</v>
      </c>
      <c r="J59" s="524">
        <f t="shared" si="7"/>
        <v>-0.302491103202847</v>
      </c>
    </row>
    <row r="60" spans="1:10" ht="12.75">
      <c r="A60" s="10" t="s">
        <v>103</v>
      </c>
      <c r="B60" s="286"/>
      <c r="C60" s="12"/>
      <c r="D60" s="65"/>
      <c r="E60" s="20">
        <v>6</v>
      </c>
      <c r="F60" s="43">
        <v>15</v>
      </c>
      <c r="G60" s="523">
        <f t="shared" si="6"/>
        <v>1.5</v>
      </c>
      <c r="H60" s="334">
        <f t="shared" si="8"/>
        <v>6</v>
      </c>
      <c r="I60" s="70">
        <f t="shared" si="9"/>
        <v>15</v>
      </c>
      <c r="J60" s="524">
        <f t="shared" si="7"/>
        <v>1.5</v>
      </c>
    </row>
    <row r="61" spans="1:10" ht="12.75">
      <c r="A61" s="19" t="s">
        <v>69</v>
      </c>
      <c r="B61" s="75">
        <f>SUM(B47:B60)</f>
        <v>7327</v>
      </c>
      <c r="C61" s="76">
        <f>SUM(C47:C60)</f>
        <v>6470</v>
      </c>
      <c r="D61" s="45">
        <f>(C61-B61)/B61</f>
        <v>-0.11696465128975024</v>
      </c>
      <c r="E61" s="77">
        <f>SUM(E47:E60)</f>
        <v>3748</v>
      </c>
      <c r="F61" s="76">
        <f>SUM(F47:F60)</f>
        <v>4632</v>
      </c>
      <c r="G61" s="74">
        <f>(F61-E61)/E61</f>
        <v>0.23585912486659552</v>
      </c>
      <c r="H61" s="75">
        <f>SUM(H47:H60)</f>
        <v>11075</v>
      </c>
      <c r="I61" s="76">
        <f>SUM(I47:I60)</f>
        <v>11102</v>
      </c>
      <c r="J61" s="45">
        <f>(I61-H61)/H61</f>
        <v>0.0024379232505643343</v>
      </c>
    </row>
    <row r="62" spans="1:10" ht="12.75">
      <c r="A62" s="30" t="s">
        <v>70</v>
      </c>
      <c r="B62" s="31"/>
      <c r="C62" s="12"/>
      <c r="D62" s="440"/>
      <c r="E62" s="20"/>
      <c r="F62" s="12"/>
      <c r="G62" s="26"/>
      <c r="H62" s="11"/>
      <c r="I62" s="12"/>
      <c r="J62" s="29"/>
    </row>
    <row r="63" spans="1:10" ht="12.75">
      <c r="A63" s="68" t="str">
        <f>+'course enrollmnt, pg 12-14'!A66</f>
        <v>Adult Learning &amp; Development (ALD)</v>
      </c>
      <c r="B63" s="21"/>
      <c r="C63" s="12"/>
      <c r="D63" s="441"/>
      <c r="E63" s="20">
        <v>264</v>
      </c>
      <c r="F63" s="43">
        <v>319</v>
      </c>
      <c r="G63" s="442">
        <f aca="true" t="shared" si="10" ref="G63:G78">(F63-E63)/E63</f>
        <v>0.20833333333333334</v>
      </c>
      <c r="H63" s="11">
        <f aca="true" t="shared" si="11" ref="H63:I79">SUM(B63+E63)</f>
        <v>264</v>
      </c>
      <c r="I63" s="12">
        <f t="shared" si="11"/>
        <v>319</v>
      </c>
      <c r="J63" s="25">
        <f aca="true" t="shared" si="12" ref="J63:J70">(I63-H63)/H63</f>
        <v>0.20833333333333334</v>
      </c>
    </row>
    <row r="64" spans="1:10" ht="12.75">
      <c r="A64" s="68" t="str">
        <f>+'course enrollmnt, pg 12-14'!A67</f>
        <v>Dance</v>
      </c>
      <c r="B64" s="289">
        <v>64</v>
      </c>
      <c r="C64" s="12">
        <v>53</v>
      </c>
      <c r="D64" s="442">
        <f aca="true" t="shared" si="13" ref="D64:D81">(C64-B64)/B64</f>
        <v>-0.171875</v>
      </c>
      <c r="E64" s="20">
        <v>7</v>
      </c>
      <c r="F64" s="43">
        <v>9</v>
      </c>
      <c r="G64" s="442">
        <f t="shared" si="10"/>
        <v>0.2857142857142857</v>
      </c>
      <c r="H64" s="11">
        <f t="shared" si="11"/>
        <v>71</v>
      </c>
      <c r="I64" s="12">
        <f t="shared" si="11"/>
        <v>62</v>
      </c>
      <c r="J64" s="25">
        <f t="shared" si="12"/>
        <v>-0.1267605633802817</v>
      </c>
    </row>
    <row r="65" spans="1:10" ht="12.75">
      <c r="A65" s="68" t="str">
        <f>+'course enrollmnt, pg 12-14'!A68</f>
        <v>Early Childhood Education</v>
      </c>
      <c r="B65" s="289">
        <v>701</v>
      </c>
      <c r="C65" s="12">
        <v>533</v>
      </c>
      <c r="D65" s="442">
        <f t="shared" si="13"/>
        <v>-0.2396576319543509</v>
      </c>
      <c r="E65" s="20">
        <v>620</v>
      </c>
      <c r="F65" s="43">
        <v>440</v>
      </c>
      <c r="G65" s="442">
        <f t="shared" si="10"/>
        <v>-0.2903225806451613</v>
      </c>
      <c r="H65" s="11">
        <f t="shared" si="11"/>
        <v>1321</v>
      </c>
      <c r="I65" s="12">
        <f t="shared" si="11"/>
        <v>973</v>
      </c>
      <c r="J65" s="25">
        <f t="shared" si="12"/>
        <v>-0.2634367903103709</v>
      </c>
    </row>
    <row r="66" spans="1:10" ht="12.75">
      <c r="A66" s="68" t="str">
        <f>+'course enrollmnt, pg 12-14'!A69</f>
        <v>Education Counseling</v>
      </c>
      <c r="B66" s="289"/>
      <c r="C66" s="12"/>
      <c r="D66" s="442"/>
      <c r="E66" s="20">
        <v>62</v>
      </c>
      <c r="F66" s="43">
        <v>7</v>
      </c>
      <c r="G66" s="442">
        <f t="shared" si="10"/>
        <v>-0.8870967741935484</v>
      </c>
      <c r="H66" s="11">
        <f t="shared" si="11"/>
        <v>62</v>
      </c>
      <c r="I66" s="12">
        <f t="shared" si="11"/>
        <v>7</v>
      </c>
      <c r="J66" s="25">
        <f t="shared" si="12"/>
        <v>-0.8870967741935484</v>
      </c>
    </row>
    <row r="67" spans="1:10" ht="12.75">
      <c r="A67" s="68" t="str">
        <f>+'course enrollmnt, pg 12-14'!A70</f>
        <v>Curriculum &amp; Instruction (Graduate: EDB, EGT, &amp; ETE)</v>
      </c>
      <c r="B67" s="289">
        <v>776</v>
      </c>
      <c r="C67" s="12">
        <v>739</v>
      </c>
      <c r="D67" s="442">
        <f t="shared" si="13"/>
        <v>-0.04768041237113402</v>
      </c>
      <c r="E67" s="20">
        <v>3167</v>
      </c>
      <c r="F67" s="43">
        <v>3174</v>
      </c>
      <c r="G67" s="442">
        <f t="shared" si="10"/>
        <v>0.0022102936532996525</v>
      </c>
      <c r="H67" s="11">
        <f t="shared" si="11"/>
        <v>3943</v>
      </c>
      <c r="I67" s="12">
        <f t="shared" si="11"/>
        <v>3913</v>
      </c>
      <c r="J67" s="25">
        <f t="shared" si="12"/>
        <v>-0.00760841998478316</v>
      </c>
    </row>
    <row r="68" spans="1:10" s="2" customFormat="1" ht="12.75">
      <c r="A68" s="68" t="str">
        <f>+'course enrollmnt, pg 12-14'!A71</f>
        <v>Education-SIP (EDC, EDW)</v>
      </c>
      <c r="B68" s="289">
        <v>397</v>
      </c>
      <c r="C68" s="70">
        <v>400</v>
      </c>
      <c r="D68" s="442">
        <f t="shared" si="13"/>
        <v>0.007556675062972292</v>
      </c>
      <c r="E68" s="20">
        <v>594</v>
      </c>
      <c r="F68" s="43">
        <v>619</v>
      </c>
      <c r="G68" s="442">
        <f t="shared" si="10"/>
        <v>0.04208754208754209</v>
      </c>
      <c r="H68" s="11">
        <f t="shared" si="11"/>
        <v>991</v>
      </c>
      <c r="I68" s="12">
        <f t="shared" si="11"/>
        <v>1019</v>
      </c>
      <c r="J68" s="40">
        <f t="shared" si="12"/>
        <v>0.028254288597376387</v>
      </c>
    </row>
    <row r="69" spans="1:10" ht="12.75">
      <c r="A69" s="68" t="str">
        <f>+'course enrollmnt, pg 12-14'!A72</f>
        <v>Coun, Admin, Super, Adult (ADM &amp; EDE)</v>
      </c>
      <c r="B69" s="290"/>
      <c r="C69" s="12"/>
      <c r="D69" s="442"/>
      <c r="E69" s="28">
        <v>1961</v>
      </c>
      <c r="F69" s="43">
        <v>1800</v>
      </c>
      <c r="G69" s="442">
        <f t="shared" si="10"/>
        <v>-0.08210096889342172</v>
      </c>
      <c r="H69" s="11">
        <f t="shared" si="11"/>
        <v>1961</v>
      </c>
      <c r="I69" s="12">
        <f t="shared" si="11"/>
        <v>1800</v>
      </c>
      <c r="J69" s="25">
        <f t="shared" si="12"/>
        <v>-0.08210096889342172</v>
      </c>
    </row>
    <row r="70" spans="1:10" ht="12.75">
      <c r="A70" s="68" t="str">
        <f>+'course enrollmnt, pg 12-14'!A73</f>
        <v>Specialized Instructional/Teacher Education</v>
      </c>
      <c r="B70" s="289">
        <v>783</v>
      </c>
      <c r="C70" s="12">
        <v>849</v>
      </c>
      <c r="D70" s="442">
        <f t="shared" si="13"/>
        <v>0.0842911877394636</v>
      </c>
      <c r="E70" s="20">
        <v>1266</v>
      </c>
      <c r="F70" s="43">
        <v>1290</v>
      </c>
      <c r="G70" s="442">
        <f t="shared" si="10"/>
        <v>0.018957345971563982</v>
      </c>
      <c r="H70" s="11">
        <f t="shared" si="11"/>
        <v>2049</v>
      </c>
      <c r="I70" s="12">
        <f t="shared" si="11"/>
        <v>2139</v>
      </c>
      <c r="J70" s="25">
        <f t="shared" si="12"/>
        <v>0.043923865300146414</v>
      </c>
    </row>
    <row r="71" spans="1:10" ht="12.75">
      <c r="A71" s="68" t="str">
        <f>+'course enrollmnt, pg 12-14'!A75</f>
        <v>Education-Secondary (EDS)</v>
      </c>
      <c r="B71" s="289"/>
      <c r="C71" s="12"/>
      <c r="D71" s="442"/>
      <c r="E71" s="20">
        <v>4</v>
      </c>
      <c r="F71" s="43"/>
      <c r="G71" s="442">
        <f t="shared" si="10"/>
        <v>-1</v>
      </c>
      <c r="H71" s="11">
        <f t="shared" si="11"/>
        <v>4</v>
      </c>
      <c r="I71" s="12"/>
      <c r="J71" s="25">
        <f>(I71-H71)/H71</f>
        <v>-1</v>
      </c>
    </row>
    <row r="72" spans="1:10" ht="12.75">
      <c r="A72" s="68" t="str">
        <f>+'course enrollmnt, pg 12-14'!A76</f>
        <v>Education-Special Offering</v>
      </c>
      <c r="B72" s="289">
        <v>22</v>
      </c>
      <c r="C72" s="12">
        <v>4</v>
      </c>
      <c r="D72" s="442">
        <f t="shared" si="13"/>
        <v>-0.8181818181818182</v>
      </c>
      <c r="E72" s="20">
        <v>2125</v>
      </c>
      <c r="F72" s="43">
        <v>1084</v>
      </c>
      <c r="G72" s="442">
        <f t="shared" si="10"/>
        <v>-0.4898823529411765</v>
      </c>
      <c r="H72" s="11">
        <f t="shared" si="11"/>
        <v>2147</v>
      </c>
      <c r="I72" s="12">
        <f t="shared" si="11"/>
        <v>1088</v>
      </c>
      <c r="J72" s="25">
        <f aca="true" t="shared" si="14" ref="J72:J81">(I72-H72)/H72</f>
        <v>-0.49324639031206335</v>
      </c>
    </row>
    <row r="73" spans="1:10" ht="12.75">
      <c r="A73" s="68" t="str">
        <f>+'course enrollmnt, pg 12-14'!A77</f>
        <v>Doctoral Education</v>
      </c>
      <c r="B73" s="289"/>
      <c r="C73" s="12"/>
      <c r="D73" s="442"/>
      <c r="E73" s="20">
        <v>170</v>
      </c>
      <c r="F73" s="43">
        <v>149</v>
      </c>
      <c r="G73" s="442">
        <f t="shared" si="10"/>
        <v>-0.12352941176470589</v>
      </c>
      <c r="H73" s="11">
        <f t="shared" si="11"/>
        <v>170</v>
      </c>
      <c r="I73" s="12">
        <f t="shared" si="11"/>
        <v>149</v>
      </c>
      <c r="J73" s="25">
        <f t="shared" si="14"/>
        <v>-0.12352941176470589</v>
      </c>
    </row>
    <row r="74" spans="1:10" ht="12.75">
      <c r="A74" s="68" t="s">
        <v>137</v>
      </c>
      <c r="B74" s="289">
        <v>395</v>
      </c>
      <c r="C74" s="12">
        <v>322</v>
      </c>
      <c r="D74" s="442">
        <f t="shared" si="13"/>
        <v>-0.1848101265822785</v>
      </c>
      <c r="E74" s="20">
        <v>814</v>
      </c>
      <c r="F74" s="43">
        <v>998</v>
      </c>
      <c r="G74" s="442">
        <f t="shared" si="10"/>
        <v>0.22604422604422605</v>
      </c>
      <c r="H74" s="11">
        <f t="shared" si="11"/>
        <v>1209</v>
      </c>
      <c r="I74" s="12">
        <f t="shared" si="11"/>
        <v>1320</v>
      </c>
      <c r="J74" s="25">
        <f t="shared" si="14"/>
        <v>0.09181141439205956</v>
      </c>
    </row>
    <row r="75" spans="1:10" ht="12.75">
      <c r="A75" s="68" t="str">
        <f>+'course enrollmnt, pg 12-14'!A79</f>
        <v>Specialized Study &amp; Field Experience</v>
      </c>
      <c r="B75" s="289">
        <v>15</v>
      </c>
      <c r="C75" s="12">
        <v>2</v>
      </c>
      <c r="D75" s="442">
        <f t="shared" si="13"/>
        <v>-0.8666666666666667</v>
      </c>
      <c r="E75" s="20">
        <v>218</v>
      </c>
      <c r="F75" s="43">
        <v>291</v>
      </c>
      <c r="G75" s="442">
        <f t="shared" si="10"/>
        <v>0.3348623853211009</v>
      </c>
      <c r="H75" s="11">
        <f t="shared" si="11"/>
        <v>233</v>
      </c>
      <c r="I75" s="12">
        <f t="shared" si="11"/>
        <v>293</v>
      </c>
      <c r="J75" s="25">
        <f t="shared" si="14"/>
        <v>0.2575107296137339</v>
      </c>
    </row>
    <row r="76" spans="1:10" ht="12.75">
      <c r="A76" s="68" t="str">
        <f>+'course enrollmnt, pg 12-14'!A80</f>
        <v>Health Education</v>
      </c>
      <c r="B76" s="289">
        <v>183</v>
      </c>
      <c r="C76" s="12">
        <v>78</v>
      </c>
      <c r="D76" s="442">
        <f t="shared" si="13"/>
        <v>-0.5737704918032787</v>
      </c>
      <c r="E76" s="20">
        <v>120</v>
      </c>
      <c r="F76" s="43">
        <v>103</v>
      </c>
      <c r="G76" s="442">
        <f t="shared" si="10"/>
        <v>-0.14166666666666666</v>
      </c>
      <c r="H76" s="11">
        <f t="shared" si="11"/>
        <v>303</v>
      </c>
      <c r="I76" s="12">
        <f t="shared" si="11"/>
        <v>181</v>
      </c>
      <c r="J76" s="25">
        <f t="shared" si="14"/>
        <v>-0.40264026402640263</v>
      </c>
    </row>
    <row r="77" spans="1:10" ht="12.75">
      <c r="A77" s="68" t="str">
        <f>+'course enrollmnt, pg 12-14'!A81</f>
        <v>HPER-Core Curriculum</v>
      </c>
      <c r="B77" s="289">
        <v>24</v>
      </c>
      <c r="C77" s="12">
        <v>17</v>
      </c>
      <c r="D77" s="442">
        <f t="shared" si="13"/>
        <v>-0.2916666666666667</v>
      </c>
      <c r="E77" s="20">
        <v>142</v>
      </c>
      <c r="F77" s="43">
        <v>173</v>
      </c>
      <c r="G77" s="442">
        <f t="shared" si="10"/>
        <v>0.21830985915492956</v>
      </c>
      <c r="H77" s="11">
        <f t="shared" si="11"/>
        <v>166</v>
      </c>
      <c r="I77" s="12">
        <f t="shared" si="11"/>
        <v>190</v>
      </c>
      <c r="J77" s="25">
        <f t="shared" si="14"/>
        <v>0.14457831325301204</v>
      </c>
    </row>
    <row r="78" spans="1:10" ht="12.75">
      <c r="A78" s="68" t="str">
        <f>+'course enrollmnt, pg 12-14'!A82</f>
        <v>Physical Education-Professional</v>
      </c>
      <c r="B78" s="289">
        <v>162</v>
      </c>
      <c r="C78" s="12">
        <v>338</v>
      </c>
      <c r="D78" s="442">
        <f t="shared" si="13"/>
        <v>1.0864197530864197</v>
      </c>
      <c r="E78" s="20">
        <v>168</v>
      </c>
      <c r="F78" s="43">
        <v>193</v>
      </c>
      <c r="G78" s="442">
        <f t="shared" si="10"/>
        <v>0.1488095238095238</v>
      </c>
      <c r="H78" s="11">
        <f t="shared" si="11"/>
        <v>330</v>
      </c>
      <c r="I78" s="12">
        <f t="shared" si="11"/>
        <v>531</v>
      </c>
      <c r="J78" s="25">
        <f t="shared" si="14"/>
        <v>0.6090909090909091</v>
      </c>
    </row>
    <row r="79" spans="1:10" ht="12.75">
      <c r="A79" s="281" t="s">
        <v>82</v>
      </c>
      <c r="B79" s="289">
        <v>80</v>
      </c>
      <c r="C79" s="185">
        <v>70</v>
      </c>
      <c r="D79" s="442">
        <f t="shared" si="13"/>
        <v>-0.125</v>
      </c>
      <c r="E79" s="173"/>
      <c r="F79" s="171"/>
      <c r="G79" s="422"/>
      <c r="H79" s="11">
        <f>SUM(B79+E79)</f>
        <v>80</v>
      </c>
      <c r="I79" s="12">
        <f t="shared" si="11"/>
        <v>70</v>
      </c>
      <c r="J79" s="25">
        <f t="shared" si="14"/>
        <v>-0.125</v>
      </c>
    </row>
    <row r="80" spans="1:10" ht="12.75">
      <c r="A80" s="10" t="s">
        <v>47</v>
      </c>
      <c r="B80" s="11">
        <v>526</v>
      </c>
      <c r="C80" s="12">
        <v>1024</v>
      </c>
      <c r="D80" s="168">
        <f>(C80-B80)/B80</f>
        <v>0.9467680608365019</v>
      </c>
      <c r="E80" s="421">
        <v>35</v>
      </c>
      <c r="F80" s="12">
        <v>50</v>
      </c>
      <c r="G80" s="132">
        <f>(F80-E80)/E80</f>
        <v>0.42857142857142855</v>
      </c>
      <c r="H80" s="11">
        <f>SUM(B80+E80)</f>
        <v>561</v>
      </c>
      <c r="I80" s="12">
        <f>SUM(C80+F80)</f>
        <v>1074</v>
      </c>
      <c r="J80" s="168">
        <f>(I80-H80)/H80</f>
        <v>0.9144385026737968</v>
      </c>
    </row>
    <row r="81" spans="1:10" ht="12.75">
      <c r="A81" s="19" t="s">
        <v>83</v>
      </c>
      <c r="B81" s="522">
        <f>SUM(B64:B80)</f>
        <v>4128</v>
      </c>
      <c r="C81" s="76">
        <f>SUM(C64:C80)</f>
        <v>4429</v>
      </c>
      <c r="D81" s="439">
        <f t="shared" si="13"/>
        <v>0.07291666666666667</v>
      </c>
      <c r="E81" s="77">
        <f>SUM(E63:E80)</f>
        <v>11737</v>
      </c>
      <c r="F81" s="77">
        <f>SUM(F63:F80)</f>
        <v>10699</v>
      </c>
      <c r="G81" s="44">
        <f>(F81-E81)/E81</f>
        <v>-0.08843827213086819</v>
      </c>
      <c r="H81" s="75">
        <f>SUM(H63:H80)</f>
        <v>15865</v>
      </c>
      <c r="I81" s="76">
        <f>SUM(I63:I80)</f>
        <v>15128</v>
      </c>
      <c r="J81" s="45">
        <f t="shared" si="14"/>
        <v>-0.04645445950204853</v>
      </c>
    </row>
    <row r="82" spans="1:10" ht="12.75">
      <c r="A82" s="32" t="s">
        <v>84</v>
      </c>
      <c r="B82" s="33"/>
      <c r="C82" s="16"/>
      <c r="D82" s="18"/>
      <c r="E82" s="17"/>
      <c r="F82" s="16"/>
      <c r="G82" s="23"/>
      <c r="H82" s="15"/>
      <c r="I82" s="16"/>
      <c r="J82" s="34"/>
    </row>
    <row r="83" spans="1:10" ht="12.75">
      <c r="A83" s="10" t="s">
        <v>85</v>
      </c>
      <c r="B83" s="11"/>
      <c r="C83" s="43"/>
      <c r="D83" s="65"/>
      <c r="E83" s="20">
        <v>182</v>
      </c>
      <c r="F83" s="43">
        <f>+'course enrollmnt, pg 12-14'!C87</f>
        <v>69</v>
      </c>
      <c r="G83" s="53">
        <f aca="true" t="shared" si="15" ref="G83:G93">(F83-E83)/E83</f>
        <v>-0.6208791208791209</v>
      </c>
      <c r="H83" s="11">
        <f aca="true" t="shared" si="16" ref="H83:H93">SUM(B83+E83)</f>
        <v>182</v>
      </c>
      <c r="I83" s="12">
        <f>SUM(C83+F83)</f>
        <v>69</v>
      </c>
      <c r="J83" s="65">
        <f aca="true" t="shared" si="17" ref="J83:J96">(I83-H83)/H83</f>
        <v>-0.6208791208791209</v>
      </c>
    </row>
    <row r="84" spans="1:10" ht="12.75">
      <c r="A84" s="10" t="s">
        <v>86</v>
      </c>
      <c r="B84" s="11">
        <v>19</v>
      </c>
      <c r="C84" s="12"/>
      <c r="D84" s="65"/>
      <c r="E84" s="20">
        <v>59</v>
      </c>
      <c r="F84" s="43">
        <f>+'course enrollmnt, pg 12-14'!C88</f>
        <v>3</v>
      </c>
      <c r="G84" s="53">
        <f t="shared" si="15"/>
        <v>-0.9491525423728814</v>
      </c>
      <c r="H84" s="11">
        <f t="shared" si="16"/>
        <v>78</v>
      </c>
      <c r="I84" s="12">
        <f>SUM(C84+F84)</f>
        <v>3</v>
      </c>
      <c r="J84" s="65">
        <f t="shared" si="17"/>
        <v>-0.9615384615384616</v>
      </c>
    </row>
    <row r="85" spans="1:10" ht="12.75">
      <c r="A85" s="10" t="s">
        <v>121</v>
      </c>
      <c r="B85" s="11">
        <v>164</v>
      </c>
      <c r="C85" s="20">
        <f>+'course enrollmnt, pg 12-14'!B89</f>
        <v>228</v>
      </c>
      <c r="D85" s="65">
        <f aca="true" t="shared" si="18" ref="D85:D91">(C85-B85)/B85</f>
        <v>0.3902439024390244</v>
      </c>
      <c r="E85" s="20">
        <v>64</v>
      </c>
      <c r="F85" s="43">
        <f>+'course enrollmnt, pg 12-14'!C89</f>
        <v>61</v>
      </c>
      <c r="G85" s="53">
        <f t="shared" si="15"/>
        <v>-0.046875</v>
      </c>
      <c r="H85" s="11">
        <f t="shared" si="16"/>
        <v>228</v>
      </c>
      <c r="I85" s="12">
        <f aca="true" t="shared" si="19" ref="I85:I91">SUM(C85+F85)</f>
        <v>289</v>
      </c>
      <c r="J85" s="65">
        <f t="shared" si="17"/>
        <v>0.2675438596491228</v>
      </c>
    </row>
    <row r="86" spans="1:10" ht="12.75">
      <c r="A86" s="113" t="s">
        <v>122</v>
      </c>
      <c r="B86" s="11"/>
      <c r="C86" s="20"/>
      <c r="D86" s="65"/>
      <c r="E86" s="20"/>
      <c r="F86" s="43"/>
      <c r="G86" s="53"/>
      <c r="H86" s="11"/>
      <c r="I86" s="12"/>
      <c r="J86" s="65"/>
    </row>
    <row r="87" spans="1:10" ht="12.75">
      <c r="A87" s="10" t="s">
        <v>87</v>
      </c>
      <c r="B87" s="11">
        <v>411</v>
      </c>
      <c r="C87" s="20">
        <f>+'course enrollmnt, pg 12-14'!B91</f>
        <v>354</v>
      </c>
      <c r="D87" s="65">
        <f t="shared" si="18"/>
        <v>-0.1386861313868613</v>
      </c>
      <c r="E87" s="20"/>
      <c r="F87" s="43"/>
      <c r="G87" s="53"/>
      <c r="H87" s="11">
        <f t="shared" si="16"/>
        <v>411</v>
      </c>
      <c r="I87" s="12">
        <f t="shared" si="19"/>
        <v>354</v>
      </c>
      <c r="J87" s="65">
        <f t="shared" si="17"/>
        <v>-0.1386861313868613</v>
      </c>
    </row>
    <row r="88" spans="1:10" ht="12.75">
      <c r="A88" s="10" t="s">
        <v>171</v>
      </c>
      <c r="B88" s="11"/>
      <c r="C88" s="20"/>
      <c r="D88" s="65"/>
      <c r="E88" s="20"/>
      <c r="F88" s="43">
        <v>3</v>
      </c>
      <c r="G88" s="53"/>
      <c r="H88" s="11"/>
      <c r="I88" s="12">
        <f t="shared" si="19"/>
        <v>3</v>
      </c>
      <c r="J88" s="65"/>
    </row>
    <row r="89" spans="1:10" ht="12.75">
      <c r="A89" s="10" t="s">
        <v>123</v>
      </c>
      <c r="B89" s="11">
        <v>32</v>
      </c>
      <c r="C89" s="20">
        <f>+'course enrollmnt, pg 12-14'!B93</f>
        <v>44</v>
      </c>
      <c r="D89" s="65"/>
      <c r="E89" s="20"/>
      <c r="F89" s="43"/>
      <c r="G89" s="53"/>
      <c r="H89" s="11">
        <f t="shared" si="16"/>
        <v>32</v>
      </c>
      <c r="I89" s="12">
        <f t="shared" si="19"/>
        <v>44</v>
      </c>
      <c r="J89" s="65">
        <f t="shared" si="17"/>
        <v>0.375</v>
      </c>
    </row>
    <row r="90" spans="1:10" ht="12.75">
      <c r="A90" s="10" t="s">
        <v>124</v>
      </c>
      <c r="B90" s="11">
        <v>20</v>
      </c>
      <c r="C90" s="20">
        <f>+'course enrollmnt, pg 12-14'!B94</f>
        <v>24</v>
      </c>
      <c r="D90" s="65">
        <f t="shared" si="18"/>
        <v>0.2</v>
      </c>
      <c r="E90" s="20">
        <v>54</v>
      </c>
      <c r="F90" s="43">
        <v>18</v>
      </c>
      <c r="G90" s="53">
        <f t="shared" si="15"/>
        <v>-0.6666666666666666</v>
      </c>
      <c r="H90" s="11">
        <f t="shared" si="16"/>
        <v>74</v>
      </c>
      <c r="I90" s="12">
        <f t="shared" si="19"/>
        <v>42</v>
      </c>
      <c r="J90" s="65">
        <f t="shared" si="17"/>
        <v>-0.43243243243243246</v>
      </c>
    </row>
    <row r="91" spans="1:10" ht="12.75">
      <c r="A91" s="10" t="s">
        <v>88</v>
      </c>
      <c r="B91" s="11">
        <v>123</v>
      </c>
      <c r="C91" s="20">
        <f>+'course enrollmnt, pg 12-14'!B95</f>
        <v>57</v>
      </c>
      <c r="D91" s="65">
        <f t="shared" si="18"/>
        <v>-0.5365853658536586</v>
      </c>
      <c r="E91" s="20">
        <v>24</v>
      </c>
      <c r="F91" s="43">
        <v>35</v>
      </c>
      <c r="G91" s="53">
        <f t="shared" si="15"/>
        <v>0.4583333333333333</v>
      </c>
      <c r="H91" s="11">
        <f t="shared" si="16"/>
        <v>147</v>
      </c>
      <c r="I91" s="12">
        <f t="shared" si="19"/>
        <v>92</v>
      </c>
      <c r="J91" s="65">
        <f t="shared" si="17"/>
        <v>-0.3741496598639456</v>
      </c>
    </row>
    <row r="92" spans="1:10" ht="12.75">
      <c r="A92" s="10" t="s">
        <v>127</v>
      </c>
      <c r="B92" s="11">
        <v>18</v>
      </c>
      <c r="C92" s="20"/>
      <c r="D92" s="65"/>
      <c r="E92" s="20"/>
      <c r="F92" s="43"/>
      <c r="G92" s="53"/>
      <c r="H92" s="11">
        <f t="shared" si="16"/>
        <v>18</v>
      </c>
      <c r="I92" s="12"/>
      <c r="J92" s="65">
        <f t="shared" si="17"/>
        <v>-1</v>
      </c>
    </row>
    <row r="93" spans="1:10" ht="12.75">
      <c r="A93" s="169" t="s">
        <v>89</v>
      </c>
      <c r="B93" s="170"/>
      <c r="C93" s="43"/>
      <c r="D93" s="172"/>
      <c r="E93" s="173">
        <v>3</v>
      </c>
      <c r="F93" s="43"/>
      <c r="G93" s="53">
        <f t="shared" si="15"/>
        <v>-1</v>
      </c>
      <c r="H93" s="11">
        <f t="shared" si="16"/>
        <v>3</v>
      </c>
      <c r="I93" s="12"/>
      <c r="J93" s="65">
        <f t="shared" si="17"/>
        <v>-1</v>
      </c>
    </row>
    <row r="94" spans="1:10" ht="12.75">
      <c r="A94" s="169" t="s">
        <v>115</v>
      </c>
      <c r="B94" s="170"/>
      <c r="C94" s="43"/>
      <c r="D94" s="65"/>
      <c r="E94" s="173"/>
      <c r="F94" s="171"/>
      <c r="G94" s="53"/>
      <c r="H94" s="11"/>
      <c r="I94" s="12"/>
      <c r="J94" s="65"/>
    </row>
    <row r="95" spans="1:10" ht="13.5" customHeight="1">
      <c r="A95" s="19" t="s">
        <v>90</v>
      </c>
      <c r="B95" s="46">
        <f>SUM(B83:B94)</f>
        <v>787</v>
      </c>
      <c r="C95" s="47">
        <f>SUM(C83:C94)</f>
        <v>707</v>
      </c>
      <c r="D95" s="45">
        <f>(C95-B95)/B95</f>
        <v>-0.10165184243964422</v>
      </c>
      <c r="E95" s="73">
        <f>SUM(E83:E94)</f>
        <v>386</v>
      </c>
      <c r="F95" s="47">
        <f>SUM(F83:F94)</f>
        <v>189</v>
      </c>
      <c r="G95" s="44">
        <f>(F95-E95)/E95</f>
        <v>-0.5103626943005182</v>
      </c>
      <c r="H95" s="46">
        <f>SUM(H83:H94)</f>
        <v>1173</v>
      </c>
      <c r="I95" s="47">
        <f>SUM(I83:I94)</f>
        <v>896</v>
      </c>
      <c r="J95" s="45">
        <f t="shared" si="17"/>
        <v>-0.2361466325660699</v>
      </c>
    </row>
    <row r="96" spans="1:10" ht="13.5" customHeight="1">
      <c r="A96" s="282" t="s">
        <v>151</v>
      </c>
      <c r="B96" s="46"/>
      <c r="C96" s="47"/>
      <c r="D96" s="45"/>
      <c r="E96" s="73">
        <v>1</v>
      </c>
      <c r="F96" s="47">
        <v>2</v>
      </c>
      <c r="G96" s="44">
        <f>(F96-E96)/E96</f>
        <v>1</v>
      </c>
      <c r="H96" s="293">
        <v>1</v>
      </c>
      <c r="I96" s="294">
        <f>SUM(C96+F96)</f>
        <v>2</v>
      </c>
      <c r="J96" s="45">
        <f t="shared" si="17"/>
        <v>1</v>
      </c>
    </row>
    <row r="97" spans="1:10" ht="12.75">
      <c r="A97" s="377" t="s">
        <v>91</v>
      </c>
      <c r="B97" s="79"/>
      <c r="C97" s="47"/>
      <c r="D97" s="51"/>
      <c r="E97" s="73">
        <v>1300</v>
      </c>
      <c r="F97" s="47">
        <v>1298</v>
      </c>
      <c r="G97" s="44">
        <f>(F97-E97)/E97</f>
        <v>-0.0015384615384615385</v>
      </c>
      <c r="H97" s="291">
        <f>SUM(B97+E97)</f>
        <v>1300</v>
      </c>
      <c r="I97" s="292">
        <f>SUM(C97+F97)</f>
        <v>1298</v>
      </c>
      <c r="J97" s="45">
        <f>(I97-H97)/H97</f>
        <v>-0.0015384615384615385</v>
      </c>
    </row>
    <row r="98" spans="1:10" ht="12.75">
      <c r="A98" s="183" t="s">
        <v>10</v>
      </c>
      <c r="B98" s="184"/>
      <c r="C98" s="185"/>
      <c r="D98" s="186"/>
      <c r="E98" s="173"/>
      <c r="F98" s="185"/>
      <c r="G98" s="187"/>
      <c r="H98" s="170"/>
      <c r="I98" s="185"/>
      <c r="J98" s="188"/>
    </row>
    <row r="99" spans="1:10" s="182" customFormat="1" ht="12.75">
      <c r="A99" s="194" t="s">
        <v>19</v>
      </c>
      <c r="B99" s="284">
        <v>37</v>
      </c>
      <c r="C99" s="287">
        <v>26</v>
      </c>
      <c r="D99" s="65">
        <f>(C99-B99)/B99</f>
        <v>-0.2972972972972973</v>
      </c>
      <c r="E99" s="192"/>
      <c r="F99" s="191"/>
      <c r="G99" s="193"/>
      <c r="H99" s="192">
        <f>B99+E99</f>
        <v>37</v>
      </c>
      <c r="I99" s="191">
        <f>C99+F99</f>
        <v>26</v>
      </c>
      <c r="J99" s="65">
        <f>(I99-H99)/H99</f>
        <v>-0.2972972972972973</v>
      </c>
    </row>
    <row r="100" spans="1:10" ht="12.75">
      <c r="A100" s="189" t="s">
        <v>92</v>
      </c>
      <c r="B100" s="285"/>
      <c r="C100" s="288"/>
      <c r="D100" s="190"/>
      <c r="E100" s="17"/>
      <c r="F100" s="16"/>
      <c r="G100" s="23"/>
      <c r="H100" s="15"/>
      <c r="I100" s="16"/>
      <c r="J100" s="190"/>
    </row>
    <row r="101" spans="1:10" ht="12.75">
      <c r="A101" s="10" t="s">
        <v>36</v>
      </c>
      <c r="B101" s="286">
        <v>142</v>
      </c>
      <c r="C101" s="114">
        <v>105</v>
      </c>
      <c r="D101" s="65">
        <f>(C101-B101)/B101</f>
        <v>-0.2605633802816901</v>
      </c>
      <c r="E101" s="20"/>
      <c r="F101" s="12"/>
      <c r="G101" s="26"/>
      <c r="H101" s="11">
        <f>SUM(B101+E101)</f>
        <v>142</v>
      </c>
      <c r="I101" s="12">
        <f>SUM(C101+F101)</f>
        <v>105</v>
      </c>
      <c r="J101" s="65">
        <f>(I101-H101)/H101</f>
        <v>-0.2605633802816901</v>
      </c>
    </row>
    <row r="102" spans="1:10" ht="12.75">
      <c r="A102" s="10" t="s">
        <v>44</v>
      </c>
      <c r="B102" s="286">
        <v>300</v>
      </c>
      <c r="C102" s="288">
        <v>268</v>
      </c>
      <c r="D102" s="65">
        <f>(C102-B102)/B102</f>
        <v>-0.10666666666666667</v>
      </c>
      <c r="E102" s="20"/>
      <c r="F102" s="12"/>
      <c r="G102" s="26"/>
      <c r="H102" s="11">
        <f>SUM(B102+E102)</f>
        <v>300</v>
      </c>
      <c r="I102" s="12">
        <f>SUM(C102+F102)</f>
        <v>268</v>
      </c>
      <c r="J102" s="65">
        <f>(I102-H102)/H102</f>
        <v>-0.10666666666666667</v>
      </c>
    </row>
    <row r="103" spans="1:10" ht="12.75">
      <c r="A103" s="19" t="s">
        <v>93</v>
      </c>
      <c r="B103" s="75">
        <f>SUM(B99:B102)</f>
        <v>479</v>
      </c>
      <c r="C103" s="47">
        <f>SUM(C99:C102)</f>
        <v>399</v>
      </c>
      <c r="D103" s="45">
        <f>(C103-B103)/B103</f>
        <v>-0.16701461377870563</v>
      </c>
      <c r="E103" s="73"/>
      <c r="F103" s="47"/>
      <c r="G103" s="78"/>
      <c r="H103" s="46">
        <f>SUM(H99:H102)</f>
        <v>479</v>
      </c>
      <c r="I103" s="47">
        <f>SUM(I99:I102)</f>
        <v>399</v>
      </c>
      <c r="J103" s="45">
        <f>(I103-H103)/H103</f>
        <v>-0.16701461377870563</v>
      </c>
    </row>
    <row r="104" spans="1:10" ht="12.75">
      <c r="A104" s="30" t="s">
        <v>94</v>
      </c>
      <c r="B104" s="31"/>
      <c r="C104" s="12"/>
      <c r="D104" s="13"/>
      <c r="E104" s="20"/>
      <c r="F104" s="12"/>
      <c r="G104" s="26"/>
      <c r="H104" s="11"/>
      <c r="I104" s="12"/>
      <c r="J104" s="29"/>
    </row>
    <row r="105" spans="1:10" ht="12.75">
      <c r="A105" s="281" t="s">
        <v>95</v>
      </c>
      <c r="B105" s="11">
        <v>8</v>
      </c>
      <c r="C105" s="43">
        <v>20</v>
      </c>
      <c r="D105" s="65">
        <f>(C105-B105)/B105</f>
        <v>1.5</v>
      </c>
      <c r="E105" s="20"/>
      <c r="F105" s="12"/>
      <c r="G105" s="53"/>
      <c r="H105" s="11">
        <f aca="true" t="shared" si="20" ref="H105:I110">SUM(B105+E105)</f>
        <v>8</v>
      </c>
      <c r="I105" s="12">
        <f t="shared" si="20"/>
        <v>20</v>
      </c>
      <c r="J105" s="25">
        <f aca="true" t="shared" si="21" ref="J105:J113">(I105-H105)/H105</f>
        <v>1.5</v>
      </c>
    </row>
    <row r="106" spans="1:10" ht="12.75">
      <c r="A106" s="281" t="s">
        <v>96</v>
      </c>
      <c r="B106" s="11"/>
      <c r="C106" s="43"/>
      <c r="D106" s="65"/>
      <c r="E106" s="20">
        <v>824</v>
      </c>
      <c r="F106" s="12">
        <v>748</v>
      </c>
      <c r="G106" s="53">
        <f>(F106-E106)/E106</f>
        <v>-0.09223300970873786</v>
      </c>
      <c r="H106" s="11">
        <f t="shared" si="20"/>
        <v>824</v>
      </c>
      <c r="I106" s="12">
        <f t="shared" si="20"/>
        <v>748</v>
      </c>
      <c r="J106" s="25">
        <f t="shared" si="21"/>
        <v>-0.09223300970873786</v>
      </c>
    </row>
    <row r="107" spans="1:10" ht="12.75">
      <c r="A107" s="281" t="s">
        <v>97</v>
      </c>
      <c r="B107" s="11"/>
      <c r="C107" s="43"/>
      <c r="D107" s="65"/>
      <c r="E107" s="20">
        <v>69</v>
      </c>
      <c r="F107" s="12">
        <v>112</v>
      </c>
      <c r="G107" s="53">
        <f>(F107-E107)/E107</f>
        <v>0.6231884057971014</v>
      </c>
      <c r="H107" s="11">
        <f t="shared" si="20"/>
        <v>69</v>
      </c>
      <c r="I107" s="12">
        <f t="shared" si="20"/>
        <v>112</v>
      </c>
      <c r="J107" s="25">
        <f t="shared" si="21"/>
        <v>0.6231884057971014</v>
      </c>
    </row>
    <row r="108" spans="1:10" ht="12.75">
      <c r="A108" s="369" t="s">
        <v>149</v>
      </c>
      <c r="B108" s="11">
        <v>28</v>
      </c>
      <c r="C108" s="43">
        <v>68</v>
      </c>
      <c r="D108" s="65"/>
      <c r="E108" s="20"/>
      <c r="F108" s="12"/>
      <c r="G108" s="53"/>
      <c r="H108" s="11">
        <f t="shared" si="20"/>
        <v>28</v>
      </c>
      <c r="I108" s="12">
        <f t="shared" si="20"/>
        <v>68</v>
      </c>
      <c r="J108" s="25">
        <f t="shared" si="21"/>
        <v>1.4285714285714286</v>
      </c>
    </row>
    <row r="109" spans="1:10" ht="12.75">
      <c r="A109" s="369" t="s">
        <v>150</v>
      </c>
      <c r="B109" s="11">
        <v>80</v>
      </c>
      <c r="C109" s="43">
        <v>68</v>
      </c>
      <c r="D109" s="65"/>
      <c r="E109" s="20"/>
      <c r="F109" s="12"/>
      <c r="G109" s="53"/>
      <c r="H109" s="11">
        <f t="shared" si="20"/>
        <v>80</v>
      </c>
      <c r="I109" s="12">
        <f t="shared" si="20"/>
        <v>68</v>
      </c>
      <c r="J109" s="25">
        <f t="shared" si="21"/>
        <v>-0.15</v>
      </c>
    </row>
    <row r="110" spans="1:10" ht="12.75">
      <c r="A110" s="281" t="s">
        <v>98</v>
      </c>
      <c r="B110" s="11">
        <v>1698</v>
      </c>
      <c r="C110" s="43">
        <v>1556</v>
      </c>
      <c r="D110" s="65">
        <f>(C110-B110)/B110</f>
        <v>-0.08362779740871613</v>
      </c>
      <c r="E110" s="20">
        <v>276</v>
      </c>
      <c r="F110" s="12">
        <v>162</v>
      </c>
      <c r="G110" s="53">
        <f>(F110-E110)/E110</f>
        <v>-0.41304347826086957</v>
      </c>
      <c r="H110" s="11">
        <f t="shared" si="20"/>
        <v>1974</v>
      </c>
      <c r="I110" s="12">
        <f t="shared" si="20"/>
        <v>1718</v>
      </c>
      <c r="J110" s="25">
        <f t="shared" si="21"/>
        <v>-0.12968591691995948</v>
      </c>
    </row>
    <row r="111" spans="1:10" ht="12.75">
      <c r="A111" s="19" t="s">
        <v>99</v>
      </c>
      <c r="B111" s="75">
        <f>SUM(B105:B110)</f>
        <v>1814</v>
      </c>
      <c r="C111" s="47">
        <f>SUM(C105:C110)</f>
        <v>1712</v>
      </c>
      <c r="D111" s="45">
        <f>(C111-B111)/B111</f>
        <v>-0.05622932745314223</v>
      </c>
      <c r="E111" s="73">
        <f>SUM(E105:E110)</f>
        <v>1169</v>
      </c>
      <c r="F111" s="47">
        <f>SUM(F105:F110)</f>
        <v>1022</v>
      </c>
      <c r="G111" s="44">
        <f>(F111-E111)/E111</f>
        <v>-0.12574850299401197</v>
      </c>
      <c r="H111" s="46">
        <f>SUM(H105:H110)</f>
        <v>2983</v>
      </c>
      <c r="I111" s="47">
        <f>SUM(I105:I110)</f>
        <v>2734</v>
      </c>
      <c r="J111" s="45">
        <f t="shared" si="21"/>
        <v>-0.08347301374455246</v>
      </c>
    </row>
    <row r="112" spans="1:10" ht="12.75">
      <c r="A112" s="35" t="s">
        <v>20</v>
      </c>
      <c r="B112" s="48"/>
      <c r="C112" s="12"/>
      <c r="D112" s="50"/>
      <c r="E112" s="62"/>
      <c r="F112" s="49"/>
      <c r="G112" s="69"/>
      <c r="H112" s="48"/>
      <c r="I112" s="49"/>
      <c r="J112" s="50"/>
    </row>
    <row r="113" spans="1:10" ht="12.75">
      <c r="A113" s="52" t="s">
        <v>20</v>
      </c>
      <c r="B113" s="48">
        <v>6</v>
      </c>
      <c r="C113" s="12"/>
      <c r="D113" s="65">
        <f>(C113-B113)/B113</f>
        <v>-1</v>
      </c>
      <c r="E113" s="62"/>
      <c r="F113" s="49"/>
      <c r="G113" s="69"/>
      <c r="H113" s="11">
        <v>6</v>
      </c>
      <c r="I113" s="12"/>
      <c r="J113" s="25">
        <f t="shared" si="21"/>
        <v>-1</v>
      </c>
    </row>
    <row r="114" spans="1:10" ht="12.75">
      <c r="A114" s="10" t="s">
        <v>100</v>
      </c>
      <c r="B114" s="11"/>
      <c r="C114" s="12"/>
      <c r="D114" s="65"/>
      <c r="E114" s="20"/>
      <c r="F114" s="12"/>
      <c r="G114" s="27"/>
      <c r="H114" s="11"/>
      <c r="I114" s="12"/>
      <c r="J114" s="65"/>
    </row>
    <row r="115" spans="1:10" ht="12.75">
      <c r="A115" s="19" t="s">
        <v>101</v>
      </c>
      <c r="B115" s="75">
        <f>SUM(B113:B114)</f>
        <v>6</v>
      </c>
      <c r="C115" s="47"/>
      <c r="D115" s="45">
        <f>(C115-B115)/B115</f>
        <v>-1</v>
      </c>
      <c r="E115" s="73"/>
      <c r="F115" s="47"/>
      <c r="G115" s="74"/>
      <c r="H115" s="75">
        <f>SUM(B115+E115)</f>
        <v>6</v>
      </c>
      <c r="I115" s="47"/>
      <c r="J115" s="45">
        <f>(I115-H115)/H115</f>
        <v>-1</v>
      </c>
    </row>
    <row r="116" spans="1:10" ht="12.75">
      <c r="A116" s="36" t="s">
        <v>14</v>
      </c>
      <c r="B116" s="435">
        <f>SUM(B44+B45+B61+B81+B95+B96+B97+B103+B111+B115)</f>
        <v>37348</v>
      </c>
      <c r="C116" s="299">
        <f>SUM(C44+C45+C61+C81+C95+C96+C97+C103+C111+C115)</f>
        <v>33428</v>
      </c>
      <c r="D116" s="41">
        <f>(C116-B116)/B116</f>
        <v>-0.10495876619899325</v>
      </c>
      <c r="E116" s="300">
        <f>SUM(E44+E45+E61+E81+E95+E96+E97+E103+E111+E115)</f>
        <v>21948</v>
      </c>
      <c r="F116" s="436">
        <f>SUM(F44+F45+F61+F81+F95+F96+F97+F103+F111+F115)</f>
        <v>21177</v>
      </c>
      <c r="G116" s="41">
        <f>(F116-E116)/E116</f>
        <v>-0.03512848551120831</v>
      </c>
      <c r="H116" s="435">
        <f>SUM(H44+H45+H61+H81+H95+H96+H97+H103+H111+H115)</f>
        <v>59296</v>
      </c>
      <c r="I116" s="299">
        <f>SUM(I44+I45+I61+I81+I95+I96+I97+I103+I111+I115)</f>
        <v>54605</v>
      </c>
      <c r="J116" s="45">
        <f>(I116-H116)/H116</f>
        <v>-0.07911157582298975</v>
      </c>
    </row>
    <row r="117" ht="12.75">
      <c r="A117" s="63"/>
    </row>
    <row r="118" spans="1:8" ht="29.25" customHeight="1">
      <c r="A118" s="539" t="s">
        <v>175</v>
      </c>
      <c r="B118" s="539"/>
      <c r="C118" s="539"/>
      <c r="D118" s="539"/>
      <c r="E118" s="539"/>
      <c r="F118" s="539"/>
      <c r="G118" s="539"/>
      <c r="H118" s="295"/>
    </row>
    <row r="119" ht="12.75">
      <c r="A119" s="63"/>
    </row>
    <row r="120" ht="12.75">
      <c r="A120" s="63"/>
    </row>
  </sheetData>
  <mergeCells count="7">
    <mergeCell ref="A118:G118"/>
    <mergeCell ref="A1:J1"/>
    <mergeCell ref="A2:J2"/>
    <mergeCell ref="A3:J3"/>
    <mergeCell ref="B5:D5"/>
    <mergeCell ref="E5:G5"/>
    <mergeCell ref="H5:J5"/>
  </mergeCells>
  <printOptions horizontalCentered="1"/>
  <pageMargins left="0.25" right="0.25" top="1" bottom="1" header="0.5" footer="0.5"/>
  <pageSetup firstPageNumber="15" useFirstPageNumber="1" horizontalDpi="600" verticalDpi="600" orientation="portrait" scale="80" r:id="rId1"/>
  <headerFooter alignWithMargins="0">
    <oddFooter>&amp;L9/9/03&amp;CPage &amp;P&amp;ROffice of IRAA</oddFooter>
  </headerFooter>
  <rowBreaks count="2" manualBreakCount="2">
    <brk id="45" max="9" man="1"/>
    <brk id="95" max="9" man="1"/>
  </rowBreaks>
</worksheet>
</file>

<file path=xl/worksheets/sheet4.xml><?xml version="1.0" encoding="utf-8"?>
<worksheet xmlns="http://schemas.openxmlformats.org/spreadsheetml/2006/main" xmlns:r="http://schemas.openxmlformats.org/officeDocument/2006/relationships">
  <dimension ref="A1:P28"/>
  <sheetViews>
    <sheetView workbookViewId="0" topLeftCell="A1">
      <selection activeCell="A1" sqref="A1:P1"/>
    </sheetView>
  </sheetViews>
  <sheetFormatPr defaultColWidth="9.140625" defaultRowHeight="12.75"/>
  <cols>
    <col min="1" max="1" width="14.8515625" style="3" customWidth="1"/>
    <col min="2" max="2" width="7.57421875" style="3" customWidth="1"/>
    <col min="3" max="3" width="7.7109375" style="3" customWidth="1"/>
    <col min="4" max="4" width="8.140625" style="3" bestFit="1" customWidth="1"/>
    <col min="5" max="5" width="6.8515625" style="3" customWidth="1"/>
    <col min="6" max="6" width="7.28125" style="3" customWidth="1"/>
    <col min="7" max="7" width="9.00390625" style="3" bestFit="1" customWidth="1"/>
    <col min="8" max="8" width="6.00390625" style="3" customWidth="1"/>
    <col min="9" max="9" width="6.7109375" style="3" customWidth="1"/>
    <col min="10" max="10" width="7.421875" style="3" bestFit="1" customWidth="1"/>
    <col min="11" max="12" width="7.00390625" style="3" bestFit="1" customWidth="1"/>
    <col min="13" max="13" width="7.7109375" style="3" bestFit="1" customWidth="1"/>
    <col min="14" max="15" width="7.421875" style="3" bestFit="1" customWidth="1"/>
    <col min="16" max="16" width="8.28125" style="3" customWidth="1"/>
    <col min="17" max="17" width="14.7109375" style="3" customWidth="1"/>
    <col min="18" max="16384" width="9.140625" style="3" customWidth="1"/>
  </cols>
  <sheetData>
    <row r="1" spans="1:16" ht="12.75">
      <c r="A1" s="548" t="s">
        <v>0</v>
      </c>
      <c r="B1" s="568"/>
      <c r="C1" s="568"/>
      <c r="D1" s="568"/>
      <c r="E1" s="568"/>
      <c r="F1" s="568"/>
      <c r="G1" s="568"/>
      <c r="H1" s="568"/>
      <c r="I1" s="568"/>
      <c r="J1" s="568"/>
      <c r="K1" s="568"/>
      <c r="L1" s="568"/>
      <c r="M1" s="568"/>
      <c r="N1" s="568"/>
      <c r="O1" s="568"/>
      <c r="P1" s="568"/>
    </row>
    <row r="2" spans="1:16" ht="12.75">
      <c r="A2" s="548" t="s">
        <v>167</v>
      </c>
      <c r="B2" s="568"/>
      <c r="C2" s="568"/>
      <c r="D2" s="568"/>
      <c r="E2" s="568"/>
      <c r="F2" s="568"/>
      <c r="G2" s="568"/>
      <c r="H2" s="568"/>
      <c r="I2" s="568"/>
      <c r="J2" s="568"/>
      <c r="K2" s="568"/>
      <c r="L2" s="568"/>
      <c r="M2" s="568"/>
      <c r="N2" s="568"/>
      <c r="O2" s="120"/>
      <c r="P2" s="120"/>
    </row>
    <row r="3" spans="1:16" ht="12.75">
      <c r="A3" s="120"/>
      <c r="B3" s="120"/>
      <c r="C3" s="120"/>
      <c r="D3" s="120"/>
      <c r="E3" s="120"/>
      <c r="F3" s="120"/>
      <c r="G3" s="120"/>
      <c r="H3" s="120"/>
      <c r="I3" s="120"/>
      <c r="J3" s="120"/>
      <c r="K3" s="120"/>
      <c r="L3" s="120"/>
      <c r="M3" s="120"/>
      <c r="N3" s="120"/>
      <c r="O3" s="120"/>
      <c r="P3" s="120"/>
    </row>
    <row r="4" spans="1:16" ht="12.75">
      <c r="A4" s="579" t="s">
        <v>112</v>
      </c>
      <c r="B4" s="579"/>
      <c r="C4" s="579"/>
      <c r="D4" s="579"/>
      <c r="E4" s="579"/>
      <c r="F4" s="579"/>
      <c r="G4" s="579"/>
      <c r="H4" s="579"/>
      <c r="I4" s="579"/>
      <c r="J4" s="579"/>
      <c r="K4" s="579"/>
      <c r="L4" s="579"/>
      <c r="M4" s="579"/>
      <c r="N4" s="579"/>
      <c r="O4" s="579"/>
      <c r="P4" s="579"/>
    </row>
    <row r="5" spans="1:16" ht="12.75">
      <c r="A5" s="549"/>
      <c r="B5" s="549"/>
      <c r="C5" s="549"/>
      <c r="D5" s="549"/>
      <c r="E5" s="549"/>
      <c r="F5" s="549"/>
      <c r="G5" s="549"/>
      <c r="H5" s="549"/>
      <c r="I5" s="549"/>
      <c r="J5" s="549"/>
      <c r="K5" s="549"/>
      <c r="L5" s="549"/>
      <c r="M5" s="549"/>
      <c r="N5" s="549"/>
      <c r="O5" s="120"/>
      <c r="P5" s="120"/>
    </row>
    <row r="6" spans="1:16" ht="12.75">
      <c r="A6" s="580"/>
      <c r="B6" s="580"/>
      <c r="C6" s="580"/>
      <c r="D6" s="580"/>
      <c r="E6" s="580"/>
      <c r="F6" s="580"/>
      <c r="G6" s="580"/>
      <c r="H6" s="580"/>
      <c r="I6" s="580"/>
      <c r="J6" s="580"/>
      <c r="K6" s="580"/>
      <c r="L6" s="580"/>
      <c r="M6" s="580"/>
      <c r="N6" s="580"/>
      <c r="O6" s="120"/>
      <c r="P6" s="120"/>
    </row>
    <row r="7" spans="1:16" s="37" customFormat="1" ht="12.75">
      <c r="A7" s="555" t="s">
        <v>1</v>
      </c>
      <c r="B7" s="569" t="s">
        <v>113</v>
      </c>
      <c r="C7" s="570"/>
      <c r="D7" s="570"/>
      <c r="E7" s="570"/>
      <c r="F7" s="570"/>
      <c r="G7" s="570"/>
      <c r="H7" s="570"/>
      <c r="I7" s="570"/>
      <c r="J7" s="570"/>
      <c r="K7" s="570"/>
      <c r="L7" s="570"/>
      <c r="M7" s="570"/>
      <c r="N7" s="570"/>
      <c r="O7" s="570"/>
      <c r="P7" s="571"/>
    </row>
    <row r="8" spans="1:16" s="38" customFormat="1" ht="18" customHeight="1">
      <c r="A8" s="577"/>
      <c r="B8" s="572" t="s">
        <v>114</v>
      </c>
      <c r="C8" s="573"/>
      <c r="D8" s="574"/>
      <c r="E8" s="572" t="s">
        <v>131</v>
      </c>
      <c r="F8" s="575"/>
      <c r="G8" s="576"/>
      <c r="H8" s="572" t="s">
        <v>132</v>
      </c>
      <c r="I8" s="573"/>
      <c r="J8" s="574"/>
      <c r="K8" s="572" t="s">
        <v>133</v>
      </c>
      <c r="L8" s="573"/>
      <c r="M8" s="574"/>
      <c r="N8" s="552" t="s">
        <v>2</v>
      </c>
      <c r="O8" s="553"/>
      <c r="P8" s="554"/>
    </row>
    <row r="9" spans="1:16" s="39" customFormat="1" ht="30" customHeight="1">
      <c r="A9" s="578"/>
      <c r="B9" s="4">
        <v>2002</v>
      </c>
      <c r="C9" s="5">
        <v>2003</v>
      </c>
      <c r="D9" s="7" t="s">
        <v>108</v>
      </c>
      <c r="E9" s="4">
        <v>2002</v>
      </c>
      <c r="F9" s="5">
        <v>2003</v>
      </c>
      <c r="G9" s="6" t="s">
        <v>108</v>
      </c>
      <c r="H9" s="4">
        <v>2002</v>
      </c>
      <c r="I9" s="5">
        <v>2003</v>
      </c>
      <c r="J9" s="6" t="s">
        <v>108</v>
      </c>
      <c r="K9" s="4">
        <v>2002</v>
      </c>
      <c r="L9" s="5">
        <v>2003</v>
      </c>
      <c r="M9" s="83" t="s">
        <v>108</v>
      </c>
      <c r="N9" s="4">
        <v>2002</v>
      </c>
      <c r="O9" s="5">
        <v>2003</v>
      </c>
      <c r="P9" s="83" t="s">
        <v>108</v>
      </c>
    </row>
    <row r="10" spans="1:16" ht="12.75">
      <c r="A10" s="208" t="s">
        <v>4</v>
      </c>
      <c r="B10" s="122">
        <v>18299</v>
      </c>
      <c r="C10" s="175">
        <v>16876</v>
      </c>
      <c r="D10" s="123">
        <f>(C10-B10)/B10</f>
        <v>-0.07776381223017652</v>
      </c>
      <c r="E10" s="425">
        <v>4947</v>
      </c>
      <c r="F10" s="437">
        <v>3974</v>
      </c>
      <c r="G10" s="123">
        <f>(F10-E10)/E10</f>
        <v>-0.19668485951081463</v>
      </c>
      <c r="H10" s="423">
        <v>554</v>
      </c>
      <c r="I10" s="175">
        <v>476</v>
      </c>
      <c r="J10" s="123">
        <f>(I10-H10)/H10</f>
        <v>-0.1407942238267148</v>
      </c>
      <c r="K10" s="423">
        <v>2421</v>
      </c>
      <c r="L10" s="175">
        <v>1661</v>
      </c>
      <c r="M10" s="123">
        <f aca="true" t="shared" si="0" ref="M10:M18">(L10-K10)/K10</f>
        <v>-0.31391986782321357</v>
      </c>
      <c r="N10" s="124">
        <f aca="true" t="shared" si="1" ref="N10:N19">SUM(B10+E10+H10+K10)</f>
        <v>26221</v>
      </c>
      <c r="O10" s="175">
        <f aca="true" t="shared" si="2" ref="O10:O18">C10+F10+I10+L10</f>
        <v>22987</v>
      </c>
      <c r="P10" s="125">
        <f aca="true" t="shared" si="3" ref="P10:P19">(O10-N10)/N10</f>
        <v>-0.12333625719842874</v>
      </c>
    </row>
    <row r="11" spans="1:16" ht="12.75">
      <c r="A11" s="209" t="s">
        <v>8</v>
      </c>
      <c r="B11" s="126">
        <v>154</v>
      </c>
      <c r="C11" s="126"/>
      <c r="D11" s="123">
        <f aca="true" t="shared" si="4" ref="D11:D19">(C11-B11)/B11</f>
        <v>-1</v>
      </c>
      <c r="E11" s="131"/>
      <c r="F11" s="128"/>
      <c r="G11" s="123"/>
      <c r="H11" s="424"/>
      <c r="I11" s="129"/>
      <c r="J11" s="123"/>
      <c r="K11" s="127">
        <v>39</v>
      </c>
      <c r="L11" s="126">
        <v>59</v>
      </c>
      <c r="M11" s="123">
        <f t="shared" si="0"/>
        <v>0.5128205128205128</v>
      </c>
      <c r="N11" s="438">
        <f t="shared" si="1"/>
        <v>193</v>
      </c>
      <c r="O11" s="126">
        <f t="shared" si="2"/>
        <v>59</v>
      </c>
      <c r="P11" s="125">
        <f t="shared" si="3"/>
        <v>-0.694300518134715</v>
      </c>
    </row>
    <row r="12" spans="1:16" ht="12.75">
      <c r="A12" s="210" t="s">
        <v>5</v>
      </c>
      <c r="B12" s="126">
        <v>4013</v>
      </c>
      <c r="C12" s="126">
        <v>3337</v>
      </c>
      <c r="D12" s="123">
        <f t="shared" si="4"/>
        <v>-0.16845252927984053</v>
      </c>
      <c r="E12" s="131">
        <v>6219</v>
      </c>
      <c r="F12" s="128">
        <v>6527</v>
      </c>
      <c r="G12" s="123">
        <f aca="true" t="shared" si="5" ref="G12:G18">(F12-E12)/E12</f>
        <v>0.04952564721016241</v>
      </c>
      <c r="H12" s="127">
        <v>292</v>
      </c>
      <c r="I12" s="126">
        <v>532</v>
      </c>
      <c r="J12" s="123">
        <f>(I12-H12)/H12</f>
        <v>0.821917808219178</v>
      </c>
      <c r="K12" s="127">
        <v>551</v>
      </c>
      <c r="L12" s="126">
        <v>706</v>
      </c>
      <c r="M12" s="123">
        <f t="shared" si="0"/>
        <v>0.2813067150635209</v>
      </c>
      <c r="N12" s="127">
        <f t="shared" si="1"/>
        <v>11075</v>
      </c>
      <c r="O12" s="121">
        <f t="shared" si="2"/>
        <v>11102</v>
      </c>
      <c r="P12" s="125">
        <f t="shared" si="3"/>
        <v>0.0024379232505643343</v>
      </c>
    </row>
    <row r="13" spans="1:16" ht="12.75">
      <c r="A13" s="210" t="s">
        <v>6</v>
      </c>
      <c r="B13" s="126">
        <v>6374</v>
      </c>
      <c r="C13" s="126">
        <v>7018</v>
      </c>
      <c r="D13" s="123">
        <f t="shared" si="4"/>
        <v>0.1010354565422027</v>
      </c>
      <c r="E13" s="131">
        <v>6686</v>
      </c>
      <c r="F13" s="128">
        <v>6988</v>
      </c>
      <c r="G13" s="123">
        <f t="shared" si="5"/>
        <v>0.04516900987137302</v>
      </c>
      <c r="H13" s="424">
        <v>145</v>
      </c>
      <c r="I13" s="129">
        <v>166</v>
      </c>
      <c r="J13" s="123">
        <f>(I13-H13)/H13</f>
        <v>0.14482758620689656</v>
      </c>
      <c r="K13" s="127">
        <v>2660</v>
      </c>
      <c r="L13" s="126">
        <v>956</v>
      </c>
      <c r="M13" s="123">
        <f t="shared" si="0"/>
        <v>-0.6406015037593985</v>
      </c>
      <c r="N13" s="127">
        <f t="shared" si="1"/>
        <v>15865</v>
      </c>
      <c r="O13" s="126">
        <f t="shared" si="2"/>
        <v>15128</v>
      </c>
      <c r="P13" s="125">
        <f t="shared" si="3"/>
        <v>-0.04645445950204853</v>
      </c>
    </row>
    <row r="14" spans="1:16" ht="12.75">
      <c r="A14" s="210" t="s">
        <v>7</v>
      </c>
      <c r="B14" s="126">
        <v>277</v>
      </c>
      <c r="C14" s="126">
        <v>141</v>
      </c>
      <c r="D14" s="123">
        <f t="shared" si="4"/>
        <v>-0.49097472924187724</v>
      </c>
      <c r="E14" s="131">
        <v>611</v>
      </c>
      <c r="F14" s="128">
        <v>556</v>
      </c>
      <c r="G14" s="123">
        <f t="shared" si="5"/>
        <v>-0.09001636661211129</v>
      </c>
      <c r="H14" s="424">
        <v>6</v>
      </c>
      <c r="I14" s="129">
        <v>44</v>
      </c>
      <c r="J14" s="123">
        <f>(I14-H14)/H14</f>
        <v>6.333333333333333</v>
      </c>
      <c r="K14" s="127">
        <v>279</v>
      </c>
      <c r="L14" s="126">
        <v>155</v>
      </c>
      <c r="M14" s="123">
        <f t="shared" si="0"/>
        <v>-0.4444444444444444</v>
      </c>
      <c r="N14" s="127">
        <f t="shared" si="1"/>
        <v>1173</v>
      </c>
      <c r="O14" s="126">
        <f t="shared" si="2"/>
        <v>896</v>
      </c>
      <c r="P14" s="125">
        <f t="shared" si="3"/>
        <v>-0.2361466325660699</v>
      </c>
    </row>
    <row r="15" spans="1:16" ht="12.75">
      <c r="A15" s="210" t="s">
        <v>151</v>
      </c>
      <c r="B15" s="126"/>
      <c r="C15" s="126"/>
      <c r="D15" s="123"/>
      <c r="E15" s="131"/>
      <c r="F15" s="128"/>
      <c r="G15" s="123"/>
      <c r="H15" s="424"/>
      <c r="I15" s="129"/>
      <c r="J15" s="123"/>
      <c r="K15" s="127">
        <v>1</v>
      </c>
      <c r="L15" s="126">
        <v>2</v>
      </c>
      <c r="M15" s="123">
        <f t="shared" si="0"/>
        <v>1</v>
      </c>
      <c r="N15" s="127">
        <f t="shared" si="1"/>
        <v>1</v>
      </c>
      <c r="O15" s="126">
        <f t="shared" si="2"/>
        <v>2</v>
      </c>
      <c r="P15" s="125">
        <f t="shared" si="3"/>
        <v>1</v>
      </c>
    </row>
    <row r="16" spans="1:16" ht="12.75">
      <c r="A16" s="210" t="s">
        <v>9</v>
      </c>
      <c r="B16" s="126">
        <v>164</v>
      </c>
      <c r="C16" s="126">
        <v>45</v>
      </c>
      <c r="D16" s="123">
        <f t="shared" si="4"/>
        <v>-0.725609756097561</v>
      </c>
      <c r="E16" s="131">
        <v>929</v>
      </c>
      <c r="F16" s="128">
        <v>935</v>
      </c>
      <c r="G16" s="123">
        <f t="shared" si="5"/>
        <v>0.006458557588805167</v>
      </c>
      <c r="H16" s="230"/>
      <c r="I16" s="130"/>
      <c r="J16" s="123"/>
      <c r="K16" s="127">
        <v>207</v>
      </c>
      <c r="L16" s="126">
        <v>318</v>
      </c>
      <c r="M16" s="123">
        <f t="shared" si="0"/>
        <v>0.5362318840579711</v>
      </c>
      <c r="N16" s="127">
        <f t="shared" si="1"/>
        <v>1300</v>
      </c>
      <c r="O16" s="126">
        <f t="shared" si="2"/>
        <v>1298</v>
      </c>
      <c r="P16" s="125">
        <f t="shared" si="3"/>
        <v>-0.0015384615384615385</v>
      </c>
    </row>
    <row r="17" spans="1:16" s="265" customFormat="1" ht="12.75">
      <c r="A17" s="262" t="s">
        <v>10</v>
      </c>
      <c r="B17" s="145">
        <v>378</v>
      </c>
      <c r="C17" s="145">
        <v>313</v>
      </c>
      <c r="D17" s="263">
        <f t="shared" si="4"/>
        <v>-0.17195767195767195</v>
      </c>
      <c r="E17" s="201">
        <v>90</v>
      </c>
      <c r="F17" s="150">
        <v>80</v>
      </c>
      <c r="G17" s="263">
        <f t="shared" si="5"/>
        <v>-0.1111111111111111</v>
      </c>
      <c r="H17" s="199"/>
      <c r="I17" s="163"/>
      <c r="J17" s="263"/>
      <c r="K17" s="148">
        <v>11</v>
      </c>
      <c r="L17" s="145">
        <v>6</v>
      </c>
      <c r="M17" s="263">
        <f t="shared" si="0"/>
        <v>-0.45454545454545453</v>
      </c>
      <c r="N17" s="148">
        <f t="shared" si="1"/>
        <v>479</v>
      </c>
      <c r="O17" s="145">
        <f t="shared" si="2"/>
        <v>399</v>
      </c>
      <c r="P17" s="264">
        <f t="shared" si="3"/>
        <v>-0.16701461377870563</v>
      </c>
    </row>
    <row r="18" spans="1:16" ht="12.75">
      <c r="A18" s="210" t="s">
        <v>11</v>
      </c>
      <c r="B18" s="126">
        <v>543</v>
      </c>
      <c r="C18" s="126">
        <v>268</v>
      </c>
      <c r="D18" s="123">
        <f t="shared" si="4"/>
        <v>-0.5064456721915286</v>
      </c>
      <c r="E18" s="131">
        <v>1819</v>
      </c>
      <c r="F18" s="128">
        <v>1833</v>
      </c>
      <c r="G18" s="123">
        <f t="shared" si="5"/>
        <v>0.007696536558548653</v>
      </c>
      <c r="H18" s="424">
        <v>344</v>
      </c>
      <c r="I18" s="129">
        <v>368</v>
      </c>
      <c r="J18" s="123">
        <f>(I18-H18)/H18</f>
        <v>0.06976744186046512</v>
      </c>
      <c r="K18" s="127">
        <v>277</v>
      </c>
      <c r="L18" s="126">
        <v>265</v>
      </c>
      <c r="M18" s="123">
        <f t="shared" si="0"/>
        <v>-0.04332129963898917</v>
      </c>
      <c r="N18" s="127">
        <f t="shared" si="1"/>
        <v>2983</v>
      </c>
      <c r="O18" s="126">
        <f t="shared" si="2"/>
        <v>2734</v>
      </c>
      <c r="P18" s="125">
        <f t="shared" si="3"/>
        <v>-0.08347301374455246</v>
      </c>
    </row>
    <row r="19" spans="1:16" ht="12.75">
      <c r="A19" s="227" t="s">
        <v>20</v>
      </c>
      <c r="B19" s="127">
        <v>6</v>
      </c>
      <c r="C19" s="126"/>
      <c r="D19" s="123">
        <f t="shared" si="4"/>
        <v>-1</v>
      </c>
      <c r="E19" s="127"/>
      <c r="F19" s="126"/>
      <c r="G19" s="123"/>
      <c r="H19" s="228"/>
      <c r="I19" s="229"/>
      <c r="J19" s="123"/>
      <c r="K19" s="230"/>
      <c r="L19" s="128"/>
      <c r="M19" s="123"/>
      <c r="N19" s="127">
        <f t="shared" si="1"/>
        <v>6</v>
      </c>
      <c r="O19" s="126"/>
      <c r="P19" s="125">
        <f t="shared" si="3"/>
        <v>-1</v>
      </c>
    </row>
    <row r="20" spans="1:16" ht="12.75">
      <c r="A20" s="211" t="s">
        <v>152</v>
      </c>
      <c r="B20" s="220"/>
      <c r="C20" s="221"/>
      <c r="D20" s="132"/>
      <c r="E20" s="220"/>
      <c r="F20" s="221"/>
      <c r="G20" s="123"/>
      <c r="H20" s="222"/>
      <c r="I20" s="223"/>
      <c r="J20" s="123"/>
      <c r="K20" s="224"/>
      <c r="L20" s="225"/>
      <c r="M20" s="231"/>
      <c r="N20" s="226"/>
      <c r="O20" s="126"/>
      <c r="P20" s="168"/>
    </row>
    <row r="21" spans="1:16" ht="12.75">
      <c r="A21" s="133" t="s">
        <v>12</v>
      </c>
      <c r="B21" s="134">
        <f>SUM(B10:B20)</f>
        <v>30208</v>
      </c>
      <c r="C21" s="135">
        <f>SUM(C10:C20)</f>
        <v>27998</v>
      </c>
      <c r="D21" s="136">
        <f>(C21-B21)/B21</f>
        <v>-0.0731594279661017</v>
      </c>
      <c r="E21" s="134">
        <f>SUM(E10:E20)</f>
        <v>21301</v>
      </c>
      <c r="F21" s="135">
        <f>SUM(F10:F20)</f>
        <v>20893</v>
      </c>
      <c r="G21" s="137">
        <f>(F21-E21)/E21</f>
        <v>-0.019154030327214685</v>
      </c>
      <c r="H21" s="134">
        <f>SUM(H10:H20)</f>
        <v>1341</v>
      </c>
      <c r="I21" s="135">
        <f>SUM(I10:I20)</f>
        <v>1586</v>
      </c>
      <c r="J21" s="136">
        <f>(I21-H21)/H21</f>
        <v>0.18269947800149142</v>
      </c>
      <c r="K21" s="134">
        <f>SUM(K10:K20)</f>
        <v>6446</v>
      </c>
      <c r="L21" s="135">
        <f>SUM(L10:L20)</f>
        <v>4128</v>
      </c>
      <c r="M21" s="137">
        <f>(L21-K21)/K21</f>
        <v>-0.35960285448340057</v>
      </c>
      <c r="N21" s="134">
        <f>SUM(N10:N20)</f>
        <v>59296</v>
      </c>
      <c r="O21" s="135">
        <f>SUM(O10:O20)</f>
        <v>54605</v>
      </c>
      <c r="P21" s="136">
        <f>(O21-N21)/N21</f>
        <v>-0.07911157582298975</v>
      </c>
    </row>
    <row r="22" spans="1:16" ht="12.75">
      <c r="A22" s="120"/>
      <c r="B22" s="120"/>
      <c r="C22" s="120"/>
      <c r="D22" s="120"/>
      <c r="E22" s="120"/>
      <c r="F22" s="120"/>
      <c r="G22" s="120"/>
      <c r="H22" s="120"/>
      <c r="I22" s="120"/>
      <c r="J22" s="120"/>
      <c r="K22" s="120"/>
      <c r="L22" s="120"/>
      <c r="M22" s="120"/>
      <c r="N22" s="120"/>
      <c r="O22" s="120"/>
      <c r="P22" s="120"/>
    </row>
    <row r="23" spans="1:16" ht="12.75">
      <c r="A23" s="120"/>
      <c r="B23" s="120"/>
      <c r="C23" s="120"/>
      <c r="D23" s="120"/>
      <c r="E23" s="120"/>
      <c r="F23" s="120"/>
      <c r="G23" s="120"/>
      <c r="H23" s="120"/>
      <c r="I23" s="120"/>
      <c r="J23" s="120"/>
      <c r="K23" s="120"/>
      <c r="L23" s="120"/>
      <c r="M23" s="120"/>
      <c r="N23" s="120"/>
      <c r="O23" s="120"/>
      <c r="P23" s="120"/>
    </row>
    <row r="24" spans="1:16" ht="12.75">
      <c r="A24" s="567" t="s">
        <v>21</v>
      </c>
      <c r="B24" s="567"/>
      <c r="C24" s="567"/>
      <c r="D24" s="567"/>
      <c r="E24" s="567"/>
      <c r="F24" s="567"/>
      <c r="G24" s="567"/>
      <c r="H24" s="567"/>
      <c r="I24" s="567"/>
      <c r="J24" s="567"/>
      <c r="K24" s="567"/>
      <c r="L24" s="567"/>
      <c r="M24" s="567"/>
      <c r="N24" s="567"/>
      <c r="O24" s="567"/>
      <c r="P24" s="567"/>
    </row>
    <row r="25" spans="1:16" ht="30.75" customHeight="1">
      <c r="A25" s="541" t="s">
        <v>177</v>
      </c>
      <c r="B25" s="541"/>
      <c r="C25" s="541"/>
      <c r="D25" s="541"/>
      <c r="E25" s="541"/>
      <c r="F25" s="541"/>
      <c r="G25" s="541"/>
      <c r="H25" s="541"/>
      <c r="I25" s="541"/>
      <c r="J25" s="541"/>
      <c r="K25" s="541"/>
      <c r="L25" s="541"/>
      <c r="M25" s="541"/>
      <c r="N25" s="541"/>
      <c r="O25" s="541"/>
      <c r="P25" s="81"/>
    </row>
    <row r="26" ht="12.75">
      <c r="A26" s="3" t="s">
        <v>180</v>
      </c>
    </row>
    <row r="27" ht="12.75">
      <c r="A27" s="3" t="s">
        <v>179</v>
      </c>
    </row>
    <row r="28" ht="12.75">
      <c r="A28" s="3" t="s">
        <v>178</v>
      </c>
    </row>
  </sheetData>
  <mergeCells count="13">
    <mergeCell ref="A4:P4"/>
    <mergeCell ref="N8:P8"/>
    <mergeCell ref="A5:N6"/>
    <mergeCell ref="A24:P24"/>
    <mergeCell ref="A25:O25"/>
    <mergeCell ref="A1:P1"/>
    <mergeCell ref="A2:N2"/>
    <mergeCell ref="B7:P7"/>
    <mergeCell ref="B8:D8"/>
    <mergeCell ref="E8:G8"/>
    <mergeCell ref="H8:J8"/>
    <mergeCell ref="K8:M8"/>
    <mergeCell ref="A7:A9"/>
  </mergeCells>
  <printOptions horizontalCentered="1"/>
  <pageMargins left="0.5" right="0.5" top="1" bottom="1" header="0.5" footer="0.5"/>
  <pageSetup firstPageNumber="18" useFirstPageNumber="1" horizontalDpi="600" verticalDpi="600" orientation="landscape" r:id="rId1"/>
  <headerFooter alignWithMargins="0">
    <oddFooter>&amp;L&amp;9 9/9/03&amp;CPage 18&amp;R&amp;9Office of IRAA 
</oddFooter>
  </headerFooter>
</worksheet>
</file>

<file path=xl/worksheets/sheet5.xml><?xml version="1.0" encoding="utf-8"?>
<worksheet xmlns="http://schemas.openxmlformats.org/spreadsheetml/2006/main" xmlns:r="http://schemas.openxmlformats.org/officeDocument/2006/relationships">
  <dimension ref="A1:P126"/>
  <sheetViews>
    <sheetView zoomScale="75" zoomScaleNormal="75" workbookViewId="0" topLeftCell="A3">
      <pane ySplit="5" topLeftCell="BM8" activePane="bottomLeft" state="frozen"/>
      <selection pane="topLeft" activeCell="C3" sqref="C3"/>
      <selection pane="bottomLeft" activeCell="A3" sqref="A3"/>
    </sheetView>
  </sheetViews>
  <sheetFormatPr defaultColWidth="9.140625" defaultRowHeight="12.75"/>
  <cols>
    <col min="1" max="1" width="39.57421875" style="81" bestFit="1" customWidth="1"/>
    <col min="2" max="3" width="8.8515625" style="81" customWidth="1"/>
    <col min="4" max="4" width="9.140625" style="81" customWidth="1"/>
    <col min="5" max="5" width="8.7109375" style="81" customWidth="1"/>
    <col min="6" max="6" width="8.57421875" style="81" customWidth="1"/>
    <col min="7" max="7" width="9.7109375" style="81" customWidth="1"/>
    <col min="8" max="8" width="9.140625" style="81" bestFit="1" customWidth="1"/>
    <col min="9" max="9" width="6.7109375" style="81" customWidth="1"/>
    <col min="10" max="10" width="9.7109375" style="81" bestFit="1" customWidth="1"/>
    <col min="11" max="11" width="8.00390625" style="81" bestFit="1" customWidth="1"/>
    <col min="12" max="12" width="7.421875" style="81" bestFit="1" customWidth="1"/>
    <col min="13" max="13" width="9.57421875" style="81" bestFit="1" customWidth="1"/>
    <col min="14" max="15" width="9.7109375" style="81" bestFit="1" customWidth="1"/>
    <col min="16" max="16" width="9.421875" style="81" bestFit="1" customWidth="1"/>
    <col min="17" max="16384" width="9.140625" style="81" customWidth="1"/>
  </cols>
  <sheetData>
    <row r="1" ht="12">
      <c r="A1" s="177" t="s">
        <v>0</v>
      </c>
    </row>
    <row r="2" spans="1:16" ht="12">
      <c r="A2" s="138" t="s">
        <v>167</v>
      </c>
      <c r="B2" s="112"/>
      <c r="C2" s="112"/>
      <c r="D2" s="112"/>
      <c r="E2" s="112"/>
      <c r="F2" s="112"/>
      <c r="G2" s="112"/>
      <c r="H2" s="112"/>
      <c r="I2" s="112"/>
      <c r="J2" s="112"/>
      <c r="K2" s="112"/>
      <c r="L2" s="112"/>
      <c r="M2" s="112"/>
      <c r="N2" s="112"/>
      <c r="O2" s="112"/>
      <c r="P2" s="112"/>
    </row>
    <row r="3" spans="1:16" ht="12">
      <c r="A3" s="112"/>
      <c r="B3" s="112"/>
      <c r="C3" s="112"/>
      <c r="D3" s="112"/>
      <c r="E3" s="112"/>
      <c r="F3" s="112"/>
      <c r="G3" s="112"/>
      <c r="H3" s="112"/>
      <c r="I3" s="112"/>
      <c r="J3" s="112"/>
      <c r="K3" s="112"/>
      <c r="L3" s="112"/>
      <c r="M3" s="112"/>
      <c r="N3" s="112"/>
      <c r="O3" s="112"/>
      <c r="P3" s="112"/>
    </row>
    <row r="4" spans="1:16" ht="12">
      <c r="A4" s="581" t="s">
        <v>134</v>
      </c>
      <c r="B4" s="581"/>
      <c r="C4" s="581"/>
      <c r="D4" s="581"/>
      <c r="E4" s="581"/>
      <c r="F4" s="581"/>
      <c r="G4" s="581"/>
      <c r="H4" s="581"/>
      <c r="I4" s="581"/>
      <c r="J4" s="581"/>
      <c r="K4" s="581"/>
      <c r="L4" s="581"/>
      <c r="M4" s="581"/>
      <c r="N4" s="581"/>
      <c r="O4" s="581"/>
      <c r="P4" s="581"/>
    </row>
    <row r="5" spans="1:16" ht="12">
      <c r="A5" s="203"/>
      <c r="B5" s="203"/>
      <c r="C5" s="203"/>
      <c r="D5" s="203"/>
      <c r="E5" s="203"/>
      <c r="F5" s="203"/>
      <c r="G5" s="203"/>
      <c r="H5" s="203"/>
      <c r="I5" s="203"/>
      <c r="J5" s="203"/>
      <c r="K5" s="203"/>
      <c r="L5" s="203"/>
      <c r="M5" s="203"/>
      <c r="N5" s="203"/>
      <c r="O5" s="203"/>
      <c r="P5" s="203"/>
    </row>
    <row r="6" spans="1:16" s="177" customFormat="1" ht="12">
      <c r="A6" s="587" t="s">
        <v>111</v>
      </c>
      <c r="B6" s="582" t="s">
        <v>114</v>
      </c>
      <c r="C6" s="583"/>
      <c r="D6" s="584"/>
      <c r="E6" s="585" t="s">
        <v>131</v>
      </c>
      <c r="F6" s="583"/>
      <c r="G6" s="586"/>
      <c r="H6" s="582" t="s">
        <v>132</v>
      </c>
      <c r="I6" s="583"/>
      <c r="J6" s="584"/>
      <c r="K6" s="585" t="s">
        <v>126</v>
      </c>
      <c r="L6" s="583"/>
      <c r="M6" s="586"/>
      <c r="N6" s="582" t="s">
        <v>2</v>
      </c>
      <c r="O6" s="583"/>
      <c r="P6" s="584"/>
    </row>
    <row r="7" spans="1:16" s="195" customFormat="1" ht="24">
      <c r="A7" s="588"/>
      <c r="B7" s="278">
        <v>2002</v>
      </c>
      <c r="C7" s="279">
        <v>2003</v>
      </c>
      <c r="D7" s="86" t="s">
        <v>108</v>
      </c>
      <c r="E7" s="278">
        <v>2002</v>
      </c>
      <c r="F7" s="279">
        <v>2003</v>
      </c>
      <c r="G7" s="280" t="s">
        <v>108</v>
      </c>
      <c r="H7" s="278">
        <v>2002</v>
      </c>
      <c r="I7" s="279">
        <v>2003</v>
      </c>
      <c r="J7" s="86" t="s">
        <v>108</v>
      </c>
      <c r="K7" s="278">
        <v>2002</v>
      </c>
      <c r="L7" s="279">
        <v>2003</v>
      </c>
      <c r="M7" s="280" t="s">
        <v>108</v>
      </c>
      <c r="N7" s="278">
        <v>2002</v>
      </c>
      <c r="O7" s="279">
        <v>2003</v>
      </c>
      <c r="P7" s="86" t="s">
        <v>108</v>
      </c>
    </row>
    <row r="8" spans="1:16" ht="12">
      <c r="A8" s="272" t="s">
        <v>28</v>
      </c>
      <c r="B8" s="269"/>
      <c r="C8" s="429"/>
      <c r="D8" s="430"/>
      <c r="E8" s="277"/>
      <c r="F8" s="274"/>
      <c r="G8" s="276"/>
      <c r="H8" s="277"/>
      <c r="I8" s="274"/>
      <c r="J8" s="275"/>
      <c r="K8" s="269"/>
      <c r="L8" s="429"/>
      <c r="M8" s="430"/>
      <c r="N8" s="277"/>
      <c r="O8" s="274"/>
      <c r="P8" s="276"/>
    </row>
    <row r="9" spans="1:16" ht="12.75">
      <c r="A9" s="113" t="s">
        <v>29</v>
      </c>
      <c r="B9" s="148">
        <v>195</v>
      </c>
      <c r="C9" s="414">
        <v>228</v>
      </c>
      <c r="D9" s="168">
        <f>(C9-B9)/B9</f>
        <v>0.16923076923076924</v>
      </c>
      <c r="E9" s="143">
        <v>75</v>
      </c>
      <c r="F9" s="141">
        <v>48</v>
      </c>
      <c r="G9" s="168">
        <f>(F9-E9)/E9</f>
        <v>-0.36</v>
      </c>
      <c r="H9" s="180"/>
      <c r="I9" s="141">
        <v>144</v>
      </c>
      <c r="J9" s="119"/>
      <c r="K9" s="118">
        <v>72</v>
      </c>
      <c r="L9" s="117">
        <v>12</v>
      </c>
      <c r="M9" s="168">
        <f>(L9-K9)/K9</f>
        <v>-0.8333333333333334</v>
      </c>
      <c r="N9" s="149">
        <f>SUM(B9+E9+H9+K9)</f>
        <v>342</v>
      </c>
      <c r="O9" s="145">
        <f>SUM(C9+F9+I9+L9)</f>
        <v>432</v>
      </c>
      <c r="P9" s="146">
        <f aca="true" t="shared" si="0" ref="P9:P46">(O9-N9)/N9</f>
        <v>0.2631578947368421</v>
      </c>
    </row>
    <row r="10" spans="1:16" ht="12.75">
      <c r="A10" s="113" t="s">
        <v>30</v>
      </c>
      <c r="B10" s="148">
        <v>236</v>
      </c>
      <c r="C10" s="416">
        <v>128</v>
      </c>
      <c r="D10" s="168">
        <f aca="true" t="shared" si="1" ref="D10:D62">(C10-B10)/B10</f>
        <v>-0.4576271186440678</v>
      </c>
      <c r="E10" s="143">
        <v>492</v>
      </c>
      <c r="F10" s="141">
        <v>456</v>
      </c>
      <c r="G10" s="168">
        <f>(F10-E10)/E10</f>
        <v>-0.07317073170731707</v>
      </c>
      <c r="H10" s="180"/>
      <c r="I10" s="141"/>
      <c r="J10" s="119"/>
      <c r="K10" s="167">
        <v>17</v>
      </c>
      <c r="L10" s="117">
        <v>23</v>
      </c>
      <c r="M10" s="168">
        <f>(L10-K10)/K10</f>
        <v>0.35294117647058826</v>
      </c>
      <c r="N10" s="149">
        <f aca="true" t="shared" si="2" ref="N10:N43">SUM(B10+E10+H10+K10)</f>
        <v>745</v>
      </c>
      <c r="O10" s="145">
        <f aca="true" t="shared" si="3" ref="O10:O44">SUM(C10+F10+I10+L10)</f>
        <v>607</v>
      </c>
      <c r="P10" s="146">
        <f t="shared" si="0"/>
        <v>-0.18523489932885906</v>
      </c>
    </row>
    <row r="11" spans="1:16" ht="12">
      <c r="A11" s="113" t="s">
        <v>139</v>
      </c>
      <c r="B11" s="148"/>
      <c r="C11" s="145"/>
      <c r="D11" s="168"/>
      <c r="E11" s="143"/>
      <c r="F11" s="141"/>
      <c r="G11" s="168"/>
      <c r="H11" s="180"/>
      <c r="I11" s="141"/>
      <c r="J11" s="119"/>
      <c r="K11" s="118"/>
      <c r="L11" s="141"/>
      <c r="M11" s="146"/>
      <c r="N11" s="149"/>
      <c r="O11" s="145"/>
      <c r="P11" s="146"/>
    </row>
    <row r="12" spans="1:16" ht="12">
      <c r="A12" s="113" t="s">
        <v>118</v>
      </c>
      <c r="B12" s="148"/>
      <c r="C12" s="145"/>
      <c r="D12" s="168"/>
      <c r="E12" s="143"/>
      <c r="F12" s="141"/>
      <c r="G12" s="168"/>
      <c r="H12" s="180"/>
      <c r="I12" s="141"/>
      <c r="J12" s="119"/>
      <c r="K12" s="118"/>
      <c r="L12" s="141"/>
      <c r="M12" s="146"/>
      <c r="N12" s="149"/>
      <c r="O12" s="145"/>
      <c r="P12" s="146"/>
    </row>
    <row r="13" spans="1:16" ht="12.75">
      <c r="A13" s="115" t="s">
        <v>116</v>
      </c>
      <c r="B13" s="148">
        <v>1221</v>
      </c>
      <c r="C13" s="415">
        <v>1031</v>
      </c>
      <c r="D13" s="168">
        <f t="shared" si="1"/>
        <v>-0.15561015561015562</v>
      </c>
      <c r="E13" s="180">
        <v>281</v>
      </c>
      <c r="F13" s="117">
        <v>170</v>
      </c>
      <c r="G13" s="168">
        <f>(F13-E13)/E13</f>
        <v>-0.39501779359430605</v>
      </c>
      <c r="H13" s="180">
        <v>80</v>
      </c>
      <c r="I13" s="117"/>
      <c r="J13" s="132">
        <f>(I13-H13)/H13</f>
        <v>-1</v>
      </c>
      <c r="K13" s="167">
        <v>303</v>
      </c>
      <c r="L13" s="117">
        <v>69</v>
      </c>
      <c r="M13" s="168">
        <f aca="true" t="shared" si="4" ref="M13:M18">(L13-K13)/K13</f>
        <v>-0.7722772277227723</v>
      </c>
      <c r="N13" s="149">
        <f t="shared" si="2"/>
        <v>1885</v>
      </c>
      <c r="O13" s="145">
        <f t="shared" si="3"/>
        <v>1270</v>
      </c>
      <c r="P13" s="146">
        <f t="shared" si="0"/>
        <v>-0.32625994694960214</v>
      </c>
    </row>
    <row r="14" spans="1:16" ht="12">
      <c r="A14" s="115" t="s">
        <v>147</v>
      </c>
      <c r="B14" s="148">
        <v>64</v>
      </c>
      <c r="C14" s="145">
        <v>88</v>
      </c>
      <c r="D14" s="168">
        <f t="shared" si="1"/>
        <v>0.375</v>
      </c>
      <c r="E14" s="180"/>
      <c r="F14" s="117"/>
      <c r="G14" s="168"/>
      <c r="H14" s="180"/>
      <c r="I14" s="141"/>
      <c r="J14" s="119"/>
      <c r="K14" s="167">
        <v>30</v>
      </c>
      <c r="L14" s="117">
        <v>9</v>
      </c>
      <c r="M14" s="168"/>
      <c r="N14" s="149">
        <f t="shared" si="2"/>
        <v>94</v>
      </c>
      <c r="O14" s="145">
        <f t="shared" si="3"/>
        <v>97</v>
      </c>
      <c r="P14" s="146">
        <f t="shared" si="0"/>
        <v>0.031914893617021274</v>
      </c>
    </row>
    <row r="15" spans="1:16" ht="12">
      <c r="A15" s="115" t="s">
        <v>117</v>
      </c>
      <c r="B15" s="148">
        <v>493</v>
      </c>
      <c r="C15" s="145">
        <v>434</v>
      </c>
      <c r="D15" s="168">
        <f t="shared" si="1"/>
        <v>-0.11967545638945233</v>
      </c>
      <c r="E15" s="180"/>
      <c r="F15" s="117"/>
      <c r="G15" s="168"/>
      <c r="H15" s="180">
        <v>22</v>
      </c>
      <c r="I15" s="117"/>
      <c r="J15" s="132"/>
      <c r="K15" s="167">
        <v>87</v>
      </c>
      <c r="L15" s="117"/>
      <c r="M15" s="168">
        <f t="shared" si="4"/>
        <v>-1</v>
      </c>
      <c r="N15" s="149">
        <f t="shared" si="2"/>
        <v>602</v>
      </c>
      <c r="O15" s="145">
        <f t="shared" si="3"/>
        <v>434</v>
      </c>
      <c r="P15" s="146">
        <f t="shared" si="0"/>
        <v>-0.27906976744186046</v>
      </c>
    </row>
    <row r="16" spans="1:16" ht="12.75">
      <c r="A16" s="113" t="s">
        <v>31</v>
      </c>
      <c r="B16" s="148">
        <v>1055</v>
      </c>
      <c r="C16" s="414">
        <v>833</v>
      </c>
      <c r="D16" s="168">
        <f t="shared" si="1"/>
        <v>-0.2104265402843602</v>
      </c>
      <c r="E16" s="149"/>
      <c r="F16" s="117"/>
      <c r="G16" s="168"/>
      <c r="H16" s="180"/>
      <c r="I16" s="117"/>
      <c r="J16" s="119"/>
      <c r="K16" s="167">
        <v>328</v>
      </c>
      <c r="L16" s="117">
        <v>49</v>
      </c>
      <c r="M16" s="168">
        <f t="shared" si="4"/>
        <v>-0.850609756097561</v>
      </c>
      <c r="N16" s="149">
        <f t="shared" si="2"/>
        <v>1383</v>
      </c>
      <c r="O16" s="145">
        <f t="shared" si="3"/>
        <v>882</v>
      </c>
      <c r="P16" s="146">
        <f t="shared" si="0"/>
        <v>-0.36225596529284165</v>
      </c>
    </row>
    <row r="17" spans="1:16" ht="12">
      <c r="A17" s="113" t="s">
        <v>32</v>
      </c>
      <c r="B17" s="148"/>
      <c r="C17" s="145"/>
      <c r="D17" s="168"/>
      <c r="E17" s="149"/>
      <c r="F17" s="141"/>
      <c r="G17" s="168"/>
      <c r="H17" s="180"/>
      <c r="I17" s="141"/>
      <c r="J17" s="119"/>
      <c r="K17" s="167"/>
      <c r="L17" s="117">
        <v>7</v>
      </c>
      <c r="M17" s="168"/>
      <c r="N17" s="149"/>
      <c r="O17" s="145">
        <f t="shared" si="3"/>
        <v>7</v>
      </c>
      <c r="P17" s="146"/>
    </row>
    <row r="18" spans="1:16" ht="12">
      <c r="A18" s="113" t="s">
        <v>33</v>
      </c>
      <c r="B18" s="148">
        <v>1308</v>
      </c>
      <c r="C18" s="145">
        <v>1376</v>
      </c>
      <c r="D18" s="168">
        <f t="shared" si="1"/>
        <v>0.05198776758409786</v>
      </c>
      <c r="E18" s="149">
        <v>606</v>
      </c>
      <c r="F18" s="150">
        <v>388</v>
      </c>
      <c r="G18" s="168">
        <f>(F18-E18)/E18</f>
        <v>-0.35973597359735976</v>
      </c>
      <c r="H18" s="180"/>
      <c r="I18" s="141"/>
      <c r="J18" s="119"/>
      <c r="K18" s="167">
        <v>80</v>
      </c>
      <c r="L18" s="117">
        <v>83</v>
      </c>
      <c r="M18" s="168">
        <f t="shared" si="4"/>
        <v>0.0375</v>
      </c>
      <c r="N18" s="149">
        <f t="shared" si="2"/>
        <v>1994</v>
      </c>
      <c r="O18" s="145">
        <f t="shared" si="3"/>
        <v>1847</v>
      </c>
      <c r="P18" s="146">
        <f t="shared" si="0"/>
        <v>-0.07372116349047142</v>
      </c>
    </row>
    <row r="19" spans="1:16" ht="12">
      <c r="A19" s="113" t="s">
        <v>34</v>
      </c>
      <c r="B19" s="148">
        <v>72</v>
      </c>
      <c r="C19" s="145">
        <v>78</v>
      </c>
      <c r="D19" s="168">
        <f t="shared" si="1"/>
        <v>0.08333333333333333</v>
      </c>
      <c r="E19" s="180"/>
      <c r="F19" s="141"/>
      <c r="G19" s="168"/>
      <c r="H19" s="180"/>
      <c r="I19" s="141"/>
      <c r="J19" s="132"/>
      <c r="K19" s="167"/>
      <c r="L19" s="117">
        <v>1</v>
      </c>
      <c r="M19" s="168"/>
      <c r="N19" s="149">
        <f t="shared" si="2"/>
        <v>72</v>
      </c>
      <c r="O19" s="145">
        <f t="shared" si="3"/>
        <v>79</v>
      </c>
      <c r="P19" s="146">
        <f t="shared" si="0"/>
        <v>0.09722222222222222</v>
      </c>
    </row>
    <row r="20" spans="1:16" ht="12">
      <c r="A20" s="113" t="s">
        <v>35</v>
      </c>
      <c r="B20" s="148">
        <v>687</v>
      </c>
      <c r="C20" s="145">
        <v>471</v>
      </c>
      <c r="D20" s="168">
        <f t="shared" si="1"/>
        <v>-0.314410480349345</v>
      </c>
      <c r="E20" s="180">
        <v>318</v>
      </c>
      <c r="F20" s="150">
        <v>446</v>
      </c>
      <c r="G20" s="168">
        <f>(F20-E20)/E20</f>
        <v>0.4025157232704403</v>
      </c>
      <c r="H20" s="180"/>
      <c r="I20" s="117"/>
      <c r="J20" s="132"/>
      <c r="K20" s="118"/>
      <c r="L20" s="117"/>
      <c r="M20" s="146"/>
      <c r="N20" s="149">
        <f t="shared" si="2"/>
        <v>1005</v>
      </c>
      <c r="O20" s="145">
        <f t="shared" si="3"/>
        <v>917</v>
      </c>
      <c r="P20" s="146">
        <f t="shared" si="0"/>
        <v>-0.08756218905472637</v>
      </c>
    </row>
    <row r="21" spans="1:16" ht="12">
      <c r="A21" s="113" t="s">
        <v>120</v>
      </c>
      <c r="B21" s="148">
        <v>3</v>
      </c>
      <c r="C21" s="145"/>
      <c r="D21" s="168"/>
      <c r="E21" s="149"/>
      <c r="F21" s="141"/>
      <c r="G21" s="168"/>
      <c r="H21" s="180"/>
      <c r="I21" s="141"/>
      <c r="J21" s="119"/>
      <c r="K21" s="118"/>
      <c r="L21" s="141"/>
      <c r="M21" s="146"/>
      <c r="N21" s="149">
        <f t="shared" si="2"/>
        <v>3</v>
      </c>
      <c r="O21" s="145"/>
      <c r="P21" s="146">
        <f t="shared" si="0"/>
        <v>-1</v>
      </c>
    </row>
    <row r="22" spans="1:16" ht="12">
      <c r="A22" s="113" t="s">
        <v>36</v>
      </c>
      <c r="B22" s="148">
        <v>1200</v>
      </c>
      <c r="C22" s="145">
        <v>1119</v>
      </c>
      <c r="D22" s="168">
        <f t="shared" si="1"/>
        <v>-0.0675</v>
      </c>
      <c r="E22" s="149">
        <v>401</v>
      </c>
      <c r="F22" s="150">
        <v>290</v>
      </c>
      <c r="G22" s="168">
        <f>(F22-E22)/E22</f>
        <v>-0.27680798004987534</v>
      </c>
      <c r="H22" s="180"/>
      <c r="I22" s="117"/>
      <c r="J22" s="132"/>
      <c r="K22" s="167">
        <v>90</v>
      </c>
      <c r="L22" s="117">
        <v>165</v>
      </c>
      <c r="M22" s="168">
        <f aca="true" t="shared" si="5" ref="M22:M43">(L22-K22)/K22</f>
        <v>0.8333333333333334</v>
      </c>
      <c r="N22" s="149">
        <f t="shared" si="2"/>
        <v>1691</v>
      </c>
      <c r="O22" s="145">
        <f t="shared" si="3"/>
        <v>1574</v>
      </c>
      <c r="P22" s="146">
        <f t="shared" si="0"/>
        <v>-0.06918982850384388</v>
      </c>
    </row>
    <row r="23" spans="1:16" ht="12">
      <c r="A23" s="113" t="s">
        <v>37</v>
      </c>
      <c r="B23" s="148"/>
      <c r="C23" s="145"/>
      <c r="D23" s="168"/>
      <c r="E23" s="149"/>
      <c r="F23" s="117"/>
      <c r="G23" s="168"/>
      <c r="H23" s="180"/>
      <c r="I23" s="141"/>
      <c r="J23" s="132"/>
      <c r="K23" s="118">
        <v>95</v>
      </c>
      <c r="L23" s="141">
        <v>8</v>
      </c>
      <c r="M23" s="168"/>
      <c r="N23" s="149">
        <f t="shared" si="2"/>
        <v>95</v>
      </c>
      <c r="O23" s="145">
        <f t="shared" si="3"/>
        <v>8</v>
      </c>
      <c r="P23" s="146">
        <f t="shared" si="0"/>
        <v>-0.9157894736842105</v>
      </c>
    </row>
    <row r="24" spans="1:16" ht="12">
      <c r="A24" s="113" t="s">
        <v>38</v>
      </c>
      <c r="B24" s="148"/>
      <c r="C24" s="145"/>
      <c r="D24" s="168"/>
      <c r="E24" s="149"/>
      <c r="F24" s="141"/>
      <c r="G24" s="168"/>
      <c r="H24" s="180"/>
      <c r="I24" s="141"/>
      <c r="J24" s="119"/>
      <c r="K24" s="167"/>
      <c r="L24" s="117"/>
      <c r="M24" s="168"/>
      <c r="N24" s="149"/>
      <c r="O24" s="145"/>
      <c r="P24" s="146"/>
    </row>
    <row r="25" spans="1:16" ht="12">
      <c r="A25" s="113" t="s">
        <v>39</v>
      </c>
      <c r="B25" s="148"/>
      <c r="C25" s="145">
        <v>8</v>
      </c>
      <c r="D25" s="168"/>
      <c r="E25" s="149"/>
      <c r="F25" s="141"/>
      <c r="G25" s="168"/>
      <c r="H25" s="180"/>
      <c r="I25" s="141"/>
      <c r="J25" s="119"/>
      <c r="K25" s="118"/>
      <c r="L25" s="141"/>
      <c r="M25" s="168"/>
      <c r="N25" s="149"/>
      <c r="O25" s="145">
        <f t="shared" si="3"/>
        <v>8</v>
      </c>
      <c r="P25" s="146"/>
    </row>
    <row r="26" spans="1:16" ht="12">
      <c r="A26" s="113" t="s">
        <v>40</v>
      </c>
      <c r="B26" s="148">
        <v>1739</v>
      </c>
      <c r="C26" s="145">
        <v>1680</v>
      </c>
      <c r="D26" s="168">
        <f t="shared" si="1"/>
        <v>-0.03392754456584244</v>
      </c>
      <c r="E26" s="149">
        <v>452</v>
      </c>
      <c r="F26" s="150">
        <v>288</v>
      </c>
      <c r="G26" s="168">
        <f>(F26-E26)/E26</f>
        <v>-0.36283185840707965</v>
      </c>
      <c r="H26" s="180"/>
      <c r="I26" s="117"/>
      <c r="J26" s="132"/>
      <c r="K26" s="167">
        <v>8</v>
      </c>
      <c r="L26" s="117">
        <v>143</v>
      </c>
      <c r="M26" s="168">
        <f t="shared" si="5"/>
        <v>16.875</v>
      </c>
      <c r="N26" s="149">
        <f t="shared" si="2"/>
        <v>2199</v>
      </c>
      <c r="O26" s="145">
        <f t="shared" si="3"/>
        <v>2111</v>
      </c>
      <c r="P26" s="146">
        <f t="shared" si="0"/>
        <v>-0.04001819008640291</v>
      </c>
    </row>
    <row r="27" spans="1:16" ht="12">
      <c r="A27" s="113" t="s">
        <v>41</v>
      </c>
      <c r="B27" s="148">
        <v>882</v>
      </c>
      <c r="C27" s="145">
        <v>1051</v>
      </c>
      <c r="D27" s="168">
        <f t="shared" si="1"/>
        <v>0.19160997732426305</v>
      </c>
      <c r="E27" s="149">
        <v>63</v>
      </c>
      <c r="F27" s="150">
        <v>80</v>
      </c>
      <c r="G27" s="168">
        <f>(F27-E27)/E27</f>
        <v>0.2698412698412698</v>
      </c>
      <c r="H27" s="180"/>
      <c r="I27" s="141"/>
      <c r="J27" s="132"/>
      <c r="K27" s="167">
        <v>110</v>
      </c>
      <c r="L27" s="117">
        <v>99</v>
      </c>
      <c r="M27" s="168">
        <f t="shared" si="5"/>
        <v>-0.1</v>
      </c>
      <c r="N27" s="149">
        <f t="shared" si="2"/>
        <v>1055</v>
      </c>
      <c r="O27" s="145">
        <f t="shared" si="3"/>
        <v>1230</v>
      </c>
      <c r="P27" s="146">
        <f t="shared" si="0"/>
        <v>0.16587677725118483</v>
      </c>
    </row>
    <row r="28" spans="1:16" ht="12">
      <c r="A28" s="113" t="s">
        <v>42</v>
      </c>
      <c r="B28" s="148"/>
      <c r="C28" s="145"/>
      <c r="D28" s="168"/>
      <c r="E28" s="149"/>
      <c r="F28" s="141"/>
      <c r="G28" s="168"/>
      <c r="H28" s="180"/>
      <c r="I28" s="141"/>
      <c r="J28" s="132"/>
      <c r="K28" s="167">
        <v>54</v>
      </c>
      <c r="L28" s="117">
        <v>43</v>
      </c>
      <c r="M28" s="168">
        <f t="shared" si="5"/>
        <v>-0.2037037037037037</v>
      </c>
      <c r="N28" s="149">
        <f t="shared" si="2"/>
        <v>54</v>
      </c>
      <c r="O28" s="145">
        <f t="shared" si="3"/>
        <v>43</v>
      </c>
      <c r="P28" s="146">
        <f t="shared" si="0"/>
        <v>-0.2037037037037037</v>
      </c>
    </row>
    <row r="29" spans="1:16" ht="12">
      <c r="A29" s="113" t="s">
        <v>157</v>
      </c>
      <c r="B29" s="148">
        <v>20</v>
      </c>
      <c r="C29" s="145">
        <v>28</v>
      </c>
      <c r="D29" s="168"/>
      <c r="E29" s="180"/>
      <c r="F29" s="141"/>
      <c r="G29" s="168"/>
      <c r="H29" s="180"/>
      <c r="I29" s="141"/>
      <c r="J29" s="132"/>
      <c r="K29" s="167"/>
      <c r="L29" s="141"/>
      <c r="M29" s="168"/>
      <c r="N29" s="149">
        <f t="shared" si="2"/>
        <v>20</v>
      </c>
      <c r="O29" s="145">
        <f t="shared" si="3"/>
        <v>28</v>
      </c>
      <c r="P29" s="146">
        <f t="shared" si="0"/>
        <v>0.4</v>
      </c>
    </row>
    <row r="30" spans="1:16" ht="12">
      <c r="A30" s="113" t="s">
        <v>43</v>
      </c>
      <c r="B30" s="148"/>
      <c r="C30" s="145">
        <v>5</v>
      </c>
      <c r="D30" s="168"/>
      <c r="E30" s="149"/>
      <c r="F30" s="141"/>
      <c r="G30" s="168"/>
      <c r="H30" s="180"/>
      <c r="I30" s="141"/>
      <c r="J30" s="119"/>
      <c r="K30" s="167"/>
      <c r="L30" s="117"/>
      <c r="M30" s="168"/>
      <c r="N30" s="149"/>
      <c r="O30" s="145">
        <f t="shared" si="3"/>
        <v>5</v>
      </c>
      <c r="P30" s="146"/>
    </row>
    <row r="31" spans="1:16" ht="12">
      <c r="A31" s="113" t="s">
        <v>44</v>
      </c>
      <c r="B31" s="148">
        <v>1921</v>
      </c>
      <c r="C31" s="145">
        <v>1671</v>
      </c>
      <c r="D31" s="168">
        <f t="shared" si="1"/>
        <v>-0.1301405517959396</v>
      </c>
      <c r="E31" s="149">
        <v>575</v>
      </c>
      <c r="F31" s="150">
        <v>514</v>
      </c>
      <c r="G31" s="168">
        <f>(F31-E31)/E31</f>
        <v>-0.10608695652173913</v>
      </c>
      <c r="H31" s="180">
        <v>388</v>
      </c>
      <c r="I31" s="141">
        <v>332</v>
      </c>
      <c r="J31" s="132">
        <f>(I31-H31)/H31</f>
        <v>-0.14432989690721648</v>
      </c>
      <c r="K31" s="167">
        <v>10</v>
      </c>
      <c r="L31" s="117">
        <v>33</v>
      </c>
      <c r="M31" s="168">
        <f t="shared" si="5"/>
        <v>2.3</v>
      </c>
      <c r="N31" s="149">
        <f t="shared" si="2"/>
        <v>2894</v>
      </c>
      <c r="O31" s="145">
        <f t="shared" si="3"/>
        <v>2550</v>
      </c>
      <c r="P31" s="146">
        <f t="shared" si="0"/>
        <v>-0.1188666205943331</v>
      </c>
    </row>
    <row r="32" spans="1:16" ht="12">
      <c r="A32" s="113" t="s">
        <v>45</v>
      </c>
      <c r="B32" s="148"/>
      <c r="C32" s="145"/>
      <c r="D32" s="168"/>
      <c r="E32" s="149"/>
      <c r="F32" s="150"/>
      <c r="G32" s="168"/>
      <c r="H32" s="180"/>
      <c r="I32" s="141"/>
      <c r="J32" s="119"/>
      <c r="K32" s="167">
        <v>58</v>
      </c>
      <c r="L32" s="117">
        <v>38</v>
      </c>
      <c r="M32" s="168">
        <f t="shared" si="5"/>
        <v>-0.3448275862068966</v>
      </c>
      <c r="N32" s="149">
        <f t="shared" si="2"/>
        <v>58</v>
      </c>
      <c r="O32" s="145">
        <f t="shared" si="3"/>
        <v>38</v>
      </c>
      <c r="P32" s="146">
        <f t="shared" si="0"/>
        <v>-0.3448275862068966</v>
      </c>
    </row>
    <row r="33" spans="1:16" ht="12">
      <c r="A33" s="113" t="s">
        <v>46</v>
      </c>
      <c r="B33" s="148">
        <v>512</v>
      </c>
      <c r="C33" s="145">
        <v>301</v>
      </c>
      <c r="D33" s="168">
        <f t="shared" si="1"/>
        <v>-0.412109375</v>
      </c>
      <c r="E33" s="180"/>
      <c r="F33" s="117"/>
      <c r="G33" s="168"/>
      <c r="H33" s="180"/>
      <c r="I33" s="141"/>
      <c r="J33" s="132"/>
      <c r="K33" s="99">
        <v>286</v>
      </c>
      <c r="L33" s="117">
        <v>313</v>
      </c>
      <c r="M33" s="168">
        <f t="shared" si="5"/>
        <v>0.0944055944055944</v>
      </c>
      <c r="N33" s="149">
        <f t="shared" si="2"/>
        <v>798</v>
      </c>
      <c r="O33" s="145">
        <f t="shared" si="3"/>
        <v>614</v>
      </c>
      <c r="P33" s="146">
        <f t="shared" si="0"/>
        <v>-0.23057644110275688</v>
      </c>
    </row>
    <row r="34" spans="1:16" ht="12">
      <c r="A34" s="113" t="s">
        <v>148</v>
      </c>
      <c r="B34" s="148"/>
      <c r="C34" s="145"/>
      <c r="D34" s="168"/>
      <c r="E34" s="149"/>
      <c r="F34" s="150"/>
      <c r="G34" s="168"/>
      <c r="H34" s="180"/>
      <c r="I34" s="141"/>
      <c r="J34" s="119"/>
      <c r="K34" s="167"/>
      <c r="L34" s="117"/>
      <c r="M34" s="168"/>
      <c r="N34" s="149"/>
      <c r="O34" s="145"/>
      <c r="P34" s="146"/>
    </row>
    <row r="35" spans="1:16" ht="12">
      <c r="A35" s="113" t="s">
        <v>48</v>
      </c>
      <c r="B35" s="148">
        <v>436</v>
      </c>
      <c r="C35" s="145">
        <v>358</v>
      </c>
      <c r="D35" s="168">
        <f t="shared" si="1"/>
        <v>-0.17889908256880735</v>
      </c>
      <c r="E35" s="180">
        <v>27</v>
      </c>
      <c r="F35" s="150">
        <v>42</v>
      </c>
      <c r="G35" s="146">
        <f aca="true" t="shared" si="6" ref="G35:G43">(F35-E35)/E35</f>
        <v>0.5555555555555556</v>
      </c>
      <c r="H35" s="180"/>
      <c r="I35" s="141"/>
      <c r="J35" s="119"/>
      <c r="K35" s="167">
        <v>137</v>
      </c>
      <c r="L35" s="117">
        <v>113</v>
      </c>
      <c r="M35" s="168">
        <f t="shared" si="5"/>
        <v>-0.17518248175182483</v>
      </c>
      <c r="N35" s="149">
        <f t="shared" si="2"/>
        <v>600</v>
      </c>
      <c r="O35" s="145">
        <f t="shared" si="3"/>
        <v>513</v>
      </c>
      <c r="P35" s="146">
        <f t="shared" si="0"/>
        <v>-0.145</v>
      </c>
    </row>
    <row r="36" spans="1:16" ht="12">
      <c r="A36" s="113" t="s">
        <v>49</v>
      </c>
      <c r="B36" s="148">
        <v>534</v>
      </c>
      <c r="C36" s="145">
        <v>703</v>
      </c>
      <c r="D36" s="168">
        <f t="shared" si="1"/>
        <v>0.31647940074906367</v>
      </c>
      <c r="E36" s="180">
        <v>136</v>
      </c>
      <c r="F36" s="150">
        <v>24</v>
      </c>
      <c r="G36" s="146">
        <f t="shared" si="6"/>
        <v>-0.8235294117647058</v>
      </c>
      <c r="H36" s="180"/>
      <c r="I36" s="117"/>
      <c r="J36" s="119"/>
      <c r="K36" s="167">
        <v>6</v>
      </c>
      <c r="L36" s="117">
        <v>20</v>
      </c>
      <c r="M36" s="168">
        <f t="shared" si="5"/>
        <v>2.3333333333333335</v>
      </c>
      <c r="N36" s="149">
        <f t="shared" si="2"/>
        <v>676</v>
      </c>
      <c r="O36" s="145">
        <f t="shared" si="3"/>
        <v>747</v>
      </c>
      <c r="P36" s="146">
        <f t="shared" si="0"/>
        <v>0.10502958579881656</v>
      </c>
    </row>
    <row r="37" spans="1:16" ht="12">
      <c r="A37" s="113" t="s">
        <v>50</v>
      </c>
      <c r="B37" s="148">
        <v>552</v>
      </c>
      <c r="C37" s="145">
        <v>444</v>
      </c>
      <c r="D37" s="168">
        <f t="shared" si="1"/>
        <v>-0.1956521739130435</v>
      </c>
      <c r="E37" s="427">
        <v>164</v>
      </c>
      <c r="F37" s="150">
        <v>80</v>
      </c>
      <c r="G37" s="146">
        <f t="shared" si="6"/>
        <v>-0.5121951219512195</v>
      </c>
      <c r="H37" s="180"/>
      <c r="I37" s="141"/>
      <c r="J37" s="119"/>
      <c r="K37" s="167">
        <v>33</v>
      </c>
      <c r="L37" s="117">
        <v>23</v>
      </c>
      <c r="M37" s="168">
        <f t="shared" si="5"/>
        <v>-0.30303030303030304</v>
      </c>
      <c r="N37" s="149">
        <f t="shared" si="2"/>
        <v>749</v>
      </c>
      <c r="O37" s="145">
        <f t="shared" si="3"/>
        <v>547</v>
      </c>
      <c r="P37" s="146">
        <f t="shared" si="0"/>
        <v>-0.2696929238985314</v>
      </c>
    </row>
    <row r="38" spans="1:16" ht="12">
      <c r="A38" s="113" t="s">
        <v>51</v>
      </c>
      <c r="B38" s="148">
        <v>1671</v>
      </c>
      <c r="C38" s="145">
        <v>1357</v>
      </c>
      <c r="D38" s="168">
        <f t="shared" si="1"/>
        <v>-0.1879114302812687</v>
      </c>
      <c r="E38" s="427">
        <v>508</v>
      </c>
      <c r="F38" s="150">
        <v>246</v>
      </c>
      <c r="G38" s="146">
        <f t="shared" si="6"/>
        <v>-0.515748031496063</v>
      </c>
      <c r="H38" s="180"/>
      <c r="I38" s="141"/>
      <c r="J38" s="119"/>
      <c r="K38" s="167">
        <v>415</v>
      </c>
      <c r="L38" s="117">
        <v>196</v>
      </c>
      <c r="M38" s="168">
        <f t="shared" si="5"/>
        <v>-0.5277108433734939</v>
      </c>
      <c r="N38" s="149">
        <f t="shared" si="2"/>
        <v>2594</v>
      </c>
      <c r="O38" s="145">
        <f t="shared" si="3"/>
        <v>1799</v>
      </c>
      <c r="P38" s="146">
        <f t="shared" si="0"/>
        <v>-0.3064764841942945</v>
      </c>
    </row>
    <row r="39" spans="1:16" ht="12">
      <c r="A39" s="113" t="s">
        <v>52</v>
      </c>
      <c r="B39" s="148">
        <v>600</v>
      </c>
      <c r="C39" s="145">
        <v>468</v>
      </c>
      <c r="D39" s="168">
        <f t="shared" si="1"/>
        <v>-0.22</v>
      </c>
      <c r="E39" s="427">
        <v>68</v>
      </c>
      <c r="F39" s="150">
        <v>72</v>
      </c>
      <c r="G39" s="146">
        <f t="shared" si="6"/>
        <v>0.058823529411764705</v>
      </c>
      <c r="H39" s="180"/>
      <c r="I39" s="141"/>
      <c r="J39" s="119"/>
      <c r="K39" s="167"/>
      <c r="L39" s="117">
        <v>16</v>
      </c>
      <c r="M39" s="168"/>
      <c r="N39" s="149">
        <f t="shared" si="2"/>
        <v>668</v>
      </c>
      <c r="O39" s="145">
        <f t="shared" si="3"/>
        <v>556</v>
      </c>
      <c r="P39" s="146">
        <f t="shared" si="0"/>
        <v>-0.16766467065868262</v>
      </c>
    </row>
    <row r="40" spans="1:16" ht="12">
      <c r="A40" s="113" t="s">
        <v>53</v>
      </c>
      <c r="B40" s="148">
        <v>1044</v>
      </c>
      <c r="C40" s="145">
        <v>1152</v>
      </c>
      <c r="D40" s="168">
        <f t="shared" si="1"/>
        <v>0.10344827586206896</v>
      </c>
      <c r="E40" s="427">
        <v>296</v>
      </c>
      <c r="F40" s="150">
        <v>264</v>
      </c>
      <c r="G40" s="146">
        <f t="shared" si="6"/>
        <v>-0.10810810810810811</v>
      </c>
      <c r="H40" s="180"/>
      <c r="I40" s="117"/>
      <c r="J40" s="132"/>
      <c r="K40" s="167">
        <v>44</v>
      </c>
      <c r="L40" s="117">
        <v>14</v>
      </c>
      <c r="M40" s="168">
        <f t="shared" si="5"/>
        <v>-0.6818181818181818</v>
      </c>
      <c r="N40" s="149">
        <f t="shared" si="2"/>
        <v>1384</v>
      </c>
      <c r="O40" s="145">
        <f t="shared" si="3"/>
        <v>1430</v>
      </c>
      <c r="P40" s="146">
        <f t="shared" si="0"/>
        <v>0.033236994219653176</v>
      </c>
    </row>
    <row r="41" spans="1:16" ht="12">
      <c r="A41" s="113" t="s">
        <v>55</v>
      </c>
      <c r="B41" s="148">
        <v>348</v>
      </c>
      <c r="C41" s="145">
        <v>356</v>
      </c>
      <c r="D41" s="168">
        <f t="shared" si="1"/>
        <v>0.022988505747126436</v>
      </c>
      <c r="E41" s="180">
        <v>49</v>
      </c>
      <c r="F41" s="117">
        <v>64</v>
      </c>
      <c r="G41" s="146">
        <f t="shared" si="6"/>
        <v>0.30612244897959184</v>
      </c>
      <c r="H41" s="180"/>
      <c r="I41" s="117"/>
      <c r="J41" s="132"/>
      <c r="K41" s="167">
        <v>124</v>
      </c>
      <c r="L41" s="117">
        <v>150</v>
      </c>
      <c r="M41" s="168">
        <f t="shared" si="5"/>
        <v>0.20967741935483872</v>
      </c>
      <c r="N41" s="149">
        <f t="shared" si="2"/>
        <v>521</v>
      </c>
      <c r="O41" s="145">
        <f t="shared" si="3"/>
        <v>570</v>
      </c>
      <c r="P41" s="146">
        <f t="shared" si="0"/>
        <v>0.09404990403071017</v>
      </c>
    </row>
    <row r="42" spans="1:16" ht="12">
      <c r="A42" s="113" t="s">
        <v>54</v>
      </c>
      <c r="B42" s="148">
        <v>863</v>
      </c>
      <c r="C42" s="145">
        <v>986</v>
      </c>
      <c r="D42" s="168">
        <f t="shared" si="1"/>
        <v>0.1425260718424102</v>
      </c>
      <c r="E42" s="180"/>
      <c r="F42" s="117">
        <v>60</v>
      </c>
      <c r="G42" s="146"/>
      <c r="H42" s="180">
        <v>64</v>
      </c>
      <c r="I42" s="141"/>
      <c r="J42" s="132">
        <f>(I42-H42)/H42</f>
        <v>-1</v>
      </c>
      <c r="K42" s="167">
        <v>28</v>
      </c>
      <c r="L42" s="117">
        <v>25</v>
      </c>
      <c r="M42" s="168">
        <f t="shared" si="5"/>
        <v>-0.10714285714285714</v>
      </c>
      <c r="N42" s="149">
        <f t="shared" si="2"/>
        <v>955</v>
      </c>
      <c r="O42" s="145">
        <f t="shared" si="3"/>
        <v>1071</v>
      </c>
      <c r="P42" s="146">
        <f t="shared" si="0"/>
        <v>0.12146596858638743</v>
      </c>
    </row>
    <row r="43" spans="1:16" ht="12">
      <c r="A43" s="113" t="s">
        <v>56</v>
      </c>
      <c r="B43" s="148">
        <v>643</v>
      </c>
      <c r="C43" s="145">
        <v>522</v>
      </c>
      <c r="D43" s="168">
        <f t="shared" si="1"/>
        <v>-0.18818040435458788</v>
      </c>
      <c r="E43" s="180">
        <v>436</v>
      </c>
      <c r="F43" s="150">
        <v>442</v>
      </c>
      <c r="G43" s="146">
        <f t="shared" si="6"/>
        <v>0.013761467889908258</v>
      </c>
      <c r="H43" s="180"/>
      <c r="I43" s="117"/>
      <c r="J43" s="132"/>
      <c r="K43" s="167">
        <v>6</v>
      </c>
      <c r="L43" s="117">
        <v>6</v>
      </c>
      <c r="M43" s="168">
        <f t="shared" si="5"/>
        <v>0</v>
      </c>
      <c r="N43" s="149">
        <f t="shared" si="2"/>
        <v>1085</v>
      </c>
      <c r="O43" s="145">
        <f t="shared" si="3"/>
        <v>970</v>
      </c>
      <c r="P43" s="146">
        <f t="shared" si="0"/>
        <v>-0.10599078341013825</v>
      </c>
    </row>
    <row r="44" spans="1:16" ht="12">
      <c r="A44" s="457" t="s">
        <v>104</v>
      </c>
      <c r="B44" s="458"/>
      <c r="C44" s="459"/>
      <c r="D44" s="460"/>
      <c r="E44" s="461"/>
      <c r="F44" s="459"/>
      <c r="G44" s="462"/>
      <c r="H44" s="463"/>
      <c r="I44" s="464"/>
      <c r="J44" s="465"/>
      <c r="K44" s="466"/>
      <c r="L44" s="464">
        <v>3</v>
      </c>
      <c r="M44" s="460"/>
      <c r="N44" s="461"/>
      <c r="O44" s="459">
        <f t="shared" si="3"/>
        <v>3</v>
      </c>
      <c r="P44" s="462"/>
    </row>
    <row r="45" spans="1:16" ht="12">
      <c r="A45" s="467" t="s">
        <v>57</v>
      </c>
      <c r="B45" s="468">
        <f>SUM(B9:B44)</f>
        <v>18299</v>
      </c>
      <c r="C45" s="469">
        <f>SUM(C9:C44)</f>
        <v>16876</v>
      </c>
      <c r="D45" s="470">
        <f t="shared" si="1"/>
        <v>-0.07776381223017652</v>
      </c>
      <c r="E45" s="471">
        <f>SUM(E9:E44)</f>
        <v>4947</v>
      </c>
      <c r="F45" s="469">
        <f>SUM(F9:F44)</f>
        <v>3974</v>
      </c>
      <c r="G45" s="472">
        <f>(F45-E45)/E45</f>
        <v>-0.19668485951081463</v>
      </c>
      <c r="H45" s="473">
        <f>SUM(H9:H44)</f>
        <v>554</v>
      </c>
      <c r="I45" s="474">
        <f>SUM(I9:I44)</f>
        <v>476</v>
      </c>
      <c r="J45" s="475">
        <f>(I45-H45)/H45</f>
        <v>-0.1407942238267148</v>
      </c>
      <c r="K45" s="468">
        <f>SUM(K9:K44)</f>
        <v>2421</v>
      </c>
      <c r="L45" s="469">
        <f>SUM(L9:L44)</f>
        <v>1661</v>
      </c>
      <c r="M45" s="472">
        <f>(L45-K45)/K45</f>
        <v>-0.31391986782321357</v>
      </c>
      <c r="N45" s="471">
        <f>SUM(N9:N44)</f>
        <v>26221</v>
      </c>
      <c r="O45" s="469">
        <f>SUM(O9:O44)</f>
        <v>22987</v>
      </c>
      <c r="P45" s="472">
        <f t="shared" si="0"/>
        <v>-0.12333625719842874</v>
      </c>
    </row>
    <row r="46" spans="1:16" ht="12">
      <c r="A46" s="477" t="s">
        <v>8</v>
      </c>
      <c r="B46" s="468">
        <v>154</v>
      </c>
      <c r="C46" s="469"/>
      <c r="D46" s="470"/>
      <c r="E46" s="471"/>
      <c r="F46" s="469"/>
      <c r="G46" s="472"/>
      <c r="H46" s="473"/>
      <c r="I46" s="478"/>
      <c r="J46" s="475"/>
      <c r="K46" s="468">
        <v>39</v>
      </c>
      <c r="L46" s="469">
        <v>59</v>
      </c>
      <c r="M46" s="472">
        <f>(L46-K46)/K46</f>
        <v>0.5128205128205128</v>
      </c>
      <c r="N46" s="471">
        <f>SUM(B46+E46+H46+K46)</f>
        <v>193</v>
      </c>
      <c r="O46" s="471">
        <f>SUM(C46+F46+I46+L46)</f>
        <v>59</v>
      </c>
      <c r="P46" s="472">
        <f t="shared" si="0"/>
        <v>-0.694300518134715</v>
      </c>
    </row>
    <row r="47" spans="1:16" ht="12">
      <c r="A47" s="272" t="s">
        <v>58</v>
      </c>
      <c r="B47" s="273"/>
      <c r="C47" s="444"/>
      <c r="D47" s="276"/>
      <c r="E47" s="277"/>
      <c r="F47" s="274"/>
      <c r="G47" s="276"/>
      <c r="H47" s="277"/>
      <c r="I47" s="274"/>
      <c r="J47" s="275"/>
      <c r="K47" s="273"/>
      <c r="L47" s="274"/>
      <c r="M47" s="276"/>
      <c r="N47" s="476"/>
      <c r="O47" s="274"/>
      <c r="P47" s="276"/>
    </row>
    <row r="48" spans="1:16" ht="12">
      <c r="A48" s="113" t="s">
        <v>59</v>
      </c>
      <c r="B48" s="148">
        <v>408</v>
      </c>
      <c r="C48" s="145">
        <v>324</v>
      </c>
      <c r="D48" s="168">
        <f t="shared" si="1"/>
        <v>-0.20588235294117646</v>
      </c>
      <c r="E48" s="271">
        <v>900</v>
      </c>
      <c r="F48" s="150">
        <v>1264</v>
      </c>
      <c r="G48" s="154">
        <f aca="true" t="shared" si="7" ref="G48:G62">(F48-E48)/E48</f>
        <v>0.40444444444444444</v>
      </c>
      <c r="H48" s="117">
        <v>69</v>
      </c>
      <c r="I48" s="117">
        <v>69</v>
      </c>
      <c r="J48" s="132">
        <f>(I48-H48)/H48</f>
        <v>0</v>
      </c>
      <c r="K48" s="167">
        <v>57</v>
      </c>
      <c r="L48" s="117">
        <v>52</v>
      </c>
      <c r="M48" s="168">
        <f>(L48-K48)/K48</f>
        <v>-0.08771929824561403</v>
      </c>
      <c r="N48" s="149">
        <f aca="true" t="shared" si="8" ref="N48:N61">SUM(B48+E48+H48+K48)</f>
        <v>1434</v>
      </c>
      <c r="O48" s="145">
        <f>SUM(C48+F48+I48+L48)</f>
        <v>1709</v>
      </c>
      <c r="P48" s="154">
        <f aca="true" t="shared" si="9" ref="P48:P62">(O48-N48)/N48</f>
        <v>0.19177126917712692</v>
      </c>
    </row>
    <row r="49" spans="1:16" ht="12">
      <c r="A49" s="113" t="s">
        <v>5</v>
      </c>
      <c r="B49" s="148"/>
      <c r="C49" s="145"/>
      <c r="D49" s="168"/>
      <c r="E49" s="271"/>
      <c r="F49" s="150"/>
      <c r="G49" s="154"/>
      <c r="H49" s="155"/>
      <c r="I49" s="155"/>
      <c r="J49" s="156"/>
      <c r="K49" s="140"/>
      <c r="L49" s="141"/>
      <c r="M49" s="154"/>
      <c r="N49" s="149"/>
      <c r="O49" s="145"/>
      <c r="P49" s="154"/>
    </row>
    <row r="50" spans="1:16" ht="12">
      <c r="A50" s="113" t="s">
        <v>60</v>
      </c>
      <c r="B50" s="148">
        <v>72</v>
      </c>
      <c r="C50" s="145">
        <v>132</v>
      </c>
      <c r="D50" s="168">
        <f t="shared" si="1"/>
        <v>0.8333333333333334</v>
      </c>
      <c r="E50" s="271">
        <v>141</v>
      </c>
      <c r="F50" s="150">
        <v>285</v>
      </c>
      <c r="G50" s="154">
        <f t="shared" si="7"/>
        <v>1.0212765957446808</v>
      </c>
      <c r="H50" s="155"/>
      <c r="I50" s="155"/>
      <c r="J50" s="156"/>
      <c r="K50" s="140"/>
      <c r="L50" s="141"/>
      <c r="M50" s="154"/>
      <c r="N50" s="149">
        <f t="shared" si="8"/>
        <v>213</v>
      </c>
      <c r="O50" s="145">
        <f aca="true" t="shared" si="10" ref="O50:O61">SUM(C50+F50+I50+L50)</f>
        <v>417</v>
      </c>
      <c r="P50" s="154">
        <f t="shared" si="9"/>
        <v>0.9577464788732394</v>
      </c>
    </row>
    <row r="51" spans="1:16" ht="12">
      <c r="A51" s="113" t="s">
        <v>61</v>
      </c>
      <c r="B51" s="148">
        <v>548</v>
      </c>
      <c r="C51" s="145">
        <v>278</v>
      </c>
      <c r="D51" s="168">
        <f t="shared" si="1"/>
        <v>-0.4927007299270073</v>
      </c>
      <c r="E51" s="271">
        <v>586</v>
      </c>
      <c r="F51" s="150">
        <v>376</v>
      </c>
      <c r="G51" s="154">
        <f t="shared" si="7"/>
        <v>-0.3583617747440273</v>
      </c>
      <c r="H51" s="155"/>
      <c r="I51" s="155"/>
      <c r="J51" s="156"/>
      <c r="K51" s="167">
        <v>50</v>
      </c>
      <c r="L51" s="117">
        <v>50</v>
      </c>
      <c r="M51" s="168">
        <f aca="true" t="shared" si="11" ref="M51:M61">(L51-K51)/K51</f>
        <v>0</v>
      </c>
      <c r="N51" s="149">
        <f t="shared" si="8"/>
        <v>1184</v>
      </c>
      <c r="O51" s="145">
        <f t="shared" si="10"/>
        <v>704</v>
      </c>
      <c r="P51" s="154">
        <f t="shared" si="9"/>
        <v>-0.40540540540540543</v>
      </c>
    </row>
    <row r="52" spans="1:16" ht="12">
      <c r="A52" s="113" t="s">
        <v>62</v>
      </c>
      <c r="B52" s="148">
        <v>408</v>
      </c>
      <c r="C52" s="145">
        <v>248</v>
      </c>
      <c r="D52" s="168">
        <f t="shared" si="1"/>
        <v>-0.39215686274509803</v>
      </c>
      <c r="E52" s="271">
        <v>926</v>
      </c>
      <c r="F52" s="150">
        <v>1055</v>
      </c>
      <c r="G52" s="154">
        <f t="shared" si="7"/>
        <v>0.13930885529157666</v>
      </c>
      <c r="H52" s="155"/>
      <c r="I52" s="155"/>
      <c r="J52" s="132"/>
      <c r="K52" s="167">
        <v>39</v>
      </c>
      <c r="L52" s="117">
        <v>280</v>
      </c>
      <c r="M52" s="168">
        <f t="shared" si="11"/>
        <v>6.17948717948718</v>
      </c>
      <c r="N52" s="149">
        <f t="shared" si="8"/>
        <v>1373</v>
      </c>
      <c r="O52" s="145">
        <f t="shared" si="10"/>
        <v>1583</v>
      </c>
      <c r="P52" s="154">
        <f t="shared" si="9"/>
        <v>0.1529497450837582</v>
      </c>
    </row>
    <row r="53" spans="1:16" ht="12">
      <c r="A53" s="113" t="s">
        <v>63</v>
      </c>
      <c r="B53" s="148">
        <v>99</v>
      </c>
      <c r="C53" s="145">
        <v>126</v>
      </c>
      <c r="D53" s="168">
        <f t="shared" si="1"/>
        <v>0.2727272727272727</v>
      </c>
      <c r="E53" s="271">
        <v>294</v>
      </c>
      <c r="F53" s="150">
        <v>222</v>
      </c>
      <c r="G53" s="154">
        <f t="shared" si="7"/>
        <v>-0.24489795918367346</v>
      </c>
      <c r="H53" s="155"/>
      <c r="I53" s="155"/>
      <c r="J53" s="132"/>
      <c r="K53" s="140"/>
      <c r="L53" s="141"/>
      <c r="M53" s="168"/>
      <c r="N53" s="149">
        <f t="shared" si="8"/>
        <v>393</v>
      </c>
      <c r="O53" s="145">
        <f t="shared" si="10"/>
        <v>348</v>
      </c>
      <c r="P53" s="154">
        <f t="shared" si="9"/>
        <v>-0.11450381679389313</v>
      </c>
    </row>
    <row r="54" spans="1:16" ht="12">
      <c r="A54" s="113" t="s">
        <v>64</v>
      </c>
      <c r="B54" s="148"/>
      <c r="C54" s="145"/>
      <c r="D54" s="168"/>
      <c r="E54" s="271">
        <v>60</v>
      </c>
      <c r="F54" s="150"/>
      <c r="G54" s="154">
        <f t="shared" si="7"/>
        <v>-1</v>
      </c>
      <c r="H54" s="155">
        <v>15</v>
      </c>
      <c r="I54" s="155"/>
      <c r="J54" s="132">
        <f>(I54-H54)/H54</f>
        <v>-1</v>
      </c>
      <c r="K54" s="167">
        <v>9</v>
      </c>
      <c r="L54" s="117">
        <v>13</v>
      </c>
      <c r="M54" s="168">
        <f t="shared" si="11"/>
        <v>0.4444444444444444</v>
      </c>
      <c r="N54" s="149">
        <f t="shared" si="8"/>
        <v>84</v>
      </c>
      <c r="O54" s="145">
        <f t="shared" si="10"/>
        <v>13</v>
      </c>
      <c r="P54" s="154">
        <f t="shared" si="9"/>
        <v>-0.8452380952380952</v>
      </c>
    </row>
    <row r="55" spans="1:16" ht="12">
      <c r="A55" s="113" t="s">
        <v>65</v>
      </c>
      <c r="B55" s="148">
        <v>614</v>
      </c>
      <c r="C55" s="145">
        <v>522</v>
      </c>
      <c r="D55" s="168">
        <f t="shared" si="1"/>
        <v>-0.1498371335504886</v>
      </c>
      <c r="E55" s="271">
        <v>252</v>
      </c>
      <c r="F55" s="150">
        <v>171</v>
      </c>
      <c r="G55" s="154">
        <f t="shared" si="7"/>
        <v>-0.32142857142857145</v>
      </c>
      <c r="H55" s="117"/>
      <c r="I55" s="117"/>
      <c r="J55" s="132"/>
      <c r="K55" s="167">
        <v>192</v>
      </c>
      <c r="L55" s="117">
        <v>97</v>
      </c>
      <c r="M55" s="168">
        <f t="shared" si="11"/>
        <v>-0.4947916666666667</v>
      </c>
      <c r="N55" s="149">
        <f t="shared" si="8"/>
        <v>1058</v>
      </c>
      <c r="O55" s="145">
        <f t="shared" si="10"/>
        <v>790</v>
      </c>
      <c r="P55" s="154">
        <f t="shared" si="9"/>
        <v>-0.2533081285444234</v>
      </c>
    </row>
    <row r="56" spans="1:16" ht="12">
      <c r="A56" s="113" t="s">
        <v>140</v>
      </c>
      <c r="B56" s="148"/>
      <c r="C56" s="145"/>
      <c r="D56" s="168"/>
      <c r="E56" s="271"/>
      <c r="F56" s="150"/>
      <c r="G56" s="154"/>
      <c r="H56" s="117"/>
      <c r="I56" s="117"/>
      <c r="J56" s="132"/>
      <c r="K56" s="140"/>
      <c r="L56" s="141"/>
      <c r="M56" s="168"/>
      <c r="N56" s="149"/>
      <c r="O56" s="145"/>
      <c r="P56" s="154"/>
    </row>
    <row r="57" spans="1:16" ht="12">
      <c r="A57" s="113" t="s">
        <v>135</v>
      </c>
      <c r="B57" s="148">
        <v>102</v>
      </c>
      <c r="C57" s="145"/>
      <c r="D57" s="168">
        <f t="shared" si="1"/>
        <v>-1</v>
      </c>
      <c r="E57" s="271">
        <v>464</v>
      </c>
      <c r="F57" s="150">
        <v>913</v>
      </c>
      <c r="G57" s="154">
        <f t="shared" si="7"/>
        <v>0.9676724137931034</v>
      </c>
      <c r="H57" s="117">
        <v>160</v>
      </c>
      <c r="I57" s="117">
        <v>334</v>
      </c>
      <c r="J57" s="132">
        <f>(I57-H57)/H57</f>
        <v>1.0875</v>
      </c>
      <c r="K57" s="167">
        <v>112</v>
      </c>
      <c r="L57" s="117">
        <v>96</v>
      </c>
      <c r="M57" s="168">
        <f t="shared" si="11"/>
        <v>-0.14285714285714285</v>
      </c>
      <c r="N57" s="149">
        <f t="shared" si="8"/>
        <v>838</v>
      </c>
      <c r="O57" s="145">
        <f t="shared" si="10"/>
        <v>1343</v>
      </c>
      <c r="P57" s="154">
        <f t="shared" si="9"/>
        <v>0.6026252983293556</v>
      </c>
    </row>
    <row r="58" spans="1:16" ht="12">
      <c r="A58" s="113" t="s">
        <v>66</v>
      </c>
      <c r="B58" s="148">
        <v>581</v>
      </c>
      <c r="C58" s="145">
        <v>656</v>
      </c>
      <c r="D58" s="168">
        <f t="shared" si="1"/>
        <v>0.12908777969018934</v>
      </c>
      <c r="E58" s="271">
        <v>605</v>
      </c>
      <c r="F58" s="150">
        <v>585</v>
      </c>
      <c r="G58" s="154">
        <f t="shared" si="7"/>
        <v>-0.03305785123966942</v>
      </c>
      <c r="H58" s="117"/>
      <c r="I58" s="117">
        <v>6</v>
      </c>
      <c r="J58" s="132"/>
      <c r="K58" s="167">
        <v>45</v>
      </c>
      <c r="L58" s="117">
        <v>67</v>
      </c>
      <c r="M58" s="168">
        <f t="shared" si="11"/>
        <v>0.4888888888888889</v>
      </c>
      <c r="N58" s="149">
        <f t="shared" si="8"/>
        <v>1231</v>
      </c>
      <c r="O58" s="145">
        <f t="shared" si="10"/>
        <v>1314</v>
      </c>
      <c r="P58" s="154">
        <f t="shared" si="9"/>
        <v>0.06742485783915515</v>
      </c>
    </row>
    <row r="59" spans="1:16" ht="12">
      <c r="A59" s="113" t="s">
        <v>67</v>
      </c>
      <c r="B59" s="148">
        <v>543</v>
      </c>
      <c r="C59" s="145">
        <v>528</v>
      </c>
      <c r="D59" s="168">
        <f t="shared" si="1"/>
        <v>-0.027624309392265192</v>
      </c>
      <c r="E59" s="271">
        <v>1005</v>
      </c>
      <c r="F59" s="150">
        <v>1080</v>
      </c>
      <c r="G59" s="154">
        <f t="shared" si="7"/>
        <v>0.07462686567164178</v>
      </c>
      <c r="H59" s="117"/>
      <c r="I59" s="117">
        <v>54</v>
      </c>
      <c r="J59" s="132"/>
      <c r="K59" s="167">
        <v>27</v>
      </c>
      <c r="L59" s="117">
        <v>28</v>
      </c>
      <c r="M59" s="168">
        <f t="shared" si="11"/>
        <v>0.037037037037037035</v>
      </c>
      <c r="N59" s="149">
        <f t="shared" si="8"/>
        <v>1575</v>
      </c>
      <c r="O59" s="145">
        <f t="shared" si="10"/>
        <v>1690</v>
      </c>
      <c r="P59" s="154">
        <f t="shared" si="9"/>
        <v>0.07301587301587302</v>
      </c>
    </row>
    <row r="60" spans="1:16" ht="12">
      <c r="A60" s="113" t="s">
        <v>68</v>
      </c>
      <c r="B60" s="148">
        <v>638</v>
      </c>
      <c r="C60" s="145">
        <v>523</v>
      </c>
      <c r="D60" s="168">
        <f t="shared" si="1"/>
        <v>-0.18025078369905956</v>
      </c>
      <c r="E60" s="271">
        <v>986</v>
      </c>
      <c r="F60" s="150">
        <v>576</v>
      </c>
      <c r="G60" s="154">
        <f t="shared" si="7"/>
        <v>-0.4158215010141988</v>
      </c>
      <c r="H60" s="117">
        <v>48</v>
      </c>
      <c r="I60" s="117">
        <v>69</v>
      </c>
      <c r="J60" s="132">
        <f>(I60-H60)/H60</f>
        <v>0.4375</v>
      </c>
      <c r="K60" s="167">
        <v>14</v>
      </c>
      <c r="L60" s="117">
        <v>8</v>
      </c>
      <c r="M60" s="168">
        <f t="shared" si="11"/>
        <v>-0.42857142857142855</v>
      </c>
      <c r="N60" s="149">
        <f t="shared" si="8"/>
        <v>1686</v>
      </c>
      <c r="O60" s="145">
        <f t="shared" si="10"/>
        <v>1176</v>
      </c>
      <c r="P60" s="154">
        <f t="shared" si="9"/>
        <v>-0.302491103202847</v>
      </c>
    </row>
    <row r="61" spans="1:16" ht="12">
      <c r="A61" s="113" t="s">
        <v>103</v>
      </c>
      <c r="B61" s="148"/>
      <c r="C61" s="145"/>
      <c r="D61" s="168"/>
      <c r="E61" s="149"/>
      <c r="F61" s="150"/>
      <c r="G61" s="154"/>
      <c r="H61" s="301"/>
      <c r="I61" s="117"/>
      <c r="J61" s="132"/>
      <c r="K61" s="167">
        <v>6</v>
      </c>
      <c r="L61" s="117">
        <v>15</v>
      </c>
      <c r="M61" s="154">
        <f t="shared" si="11"/>
        <v>1.5</v>
      </c>
      <c r="N61" s="149">
        <f t="shared" si="8"/>
        <v>6</v>
      </c>
      <c r="O61" s="145">
        <f t="shared" si="10"/>
        <v>15</v>
      </c>
      <c r="P61" s="154">
        <f t="shared" si="9"/>
        <v>1.5</v>
      </c>
    </row>
    <row r="62" spans="1:16" ht="12">
      <c r="A62" s="447" t="s">
        <v>69</v>
      </c>
      <c r="B62" s="448">
        <f>SUM(B48:B60)</f>
        <v>4013</v>
      </c>
      <c r="C62" s="449">
        <f>SUM(C48:C60)</f>
        <v>3337</v>
      </c>
      <c r="D62" s="450">
        <f t="shared" si="1"/>
        <v>-0.16845252927984053</v>
      </c>
      <c r="E62" s="451">
        <f>SUM(E48:E61)</f>
        <v>6219</v>
      </c>
      <c r="F62" s="449">
        <f>SUM(F48:F61)</f>
        <v>6527</v>
      </c>
      <c r="G62" s="452">
        <f t="shared" si="7"/>
        <v>0.04952564721016241</v>
      </c>
      <c r="H62" s="453">
        <f>SUM(H48:H61)</f>
        <v>292</v>
      </c>
      <c r="I62" s="480">
        <f>SUM(I48:I61)</f>
        <v>532</v>
      </c>
      <c r="J62" s="455">
        <f>(I62-H62)/H62</f>
        <v>0.821917808219178</v>
      </c>
      <c r="K62" s="448">
        <f>SUM(K48:K61)</f>
        <v>551</v>
      </c>
      <c r="L62" s="449">
        <f>SUM(L48:L61)</f>
        <v>706</v>
      </c>
      <c r="M62" s="452">
        <f>(L62-K62)/K62</f>
        <v>0.2813067150635209</v>
      </c>
      <c r="N62" s="451">
        <f>SUM(N48:N61)</f>
        <v>11075</v>
      </c>
      <c r="O62" s="449">
        <f>SUM(O48:O61)</f>
        <v>11102</v>
      </c>
      <c r="P62" s="452">
        <f t="shared" si="9"/>
        <v>0.0024379232505643343</v>
      </c>
    </row>
    <row r="63" spans="1:16" ht="6" customHeight="1">
      <c r="A63" s="479"/>
      <c r="B63" s="273"/>
      <c r="C63" s="444"/>
      <c r="D63" s="276"/>
      <c r="E63" s="277"/>
      <c r="F63" s="274"/>
      <c r="G63" s="276"/>
      <c r="H63" s="277"/>
      <c r="I63" s="446"/>
      <c r="J63" s="275"/>
      <c r="K63" s="273"/>
      <c r="L63" s="274"/>
      <c r="M63" s="276"/>
      <c r="N63" s="277"/>
      <c r="O63" s="274"/>
      <c r="P63" s="276"/>
    </row>
    <row r="64" spans="1:16" ht="12">
      <c r="A64" s="139" t="s">
        <v>70</v>
      </c>
      <c r="B64" s="140"/>
      <c r="C64" s="145"/>
      <c r="D64" s="142"/>
      <c r="E64" s="143"/>
      <c r="F64" s="141"/>
      <c r="G64" s="142"/>
      <c r="H64" s="143"/>
      <c r="I64" s="141"/>
      <c r="J64" s="144"/>
      <c r="K64" s="140"/>
      <c r="L64" s="141"/>
      <c r="M64" s="142"/>
      <c r="N64" s="143"/>
      <c r="O64" s="141"/>
      <c r="P64" s="142"/>
    </row>
    <row r="65" spans="1:16" s="196" customFormat="1" ht="12">
      <c r="A65" s="113" t="s">
        <v>125</v>
      </c>
      <c r="B65" s="431"/>
      <c r="C65" s="158"/>
      <c r="D65" s="168"/>
      <c r="E65" s="180">
        <v>264</v>
      </c>
      <c r="F65" s="117">
        <v>319</v>
      </c>
      <c r="G65" s="154">
        <f>(F65-E65)/E65</f>
        <v>0.20833333333333334</v>
      </c>
      <c r="H65" s="159"/>
      <c r="I65" s="160"/>
      <c r="J65" s="161"/>
      <c r="K65" s="157"/>
      <c r="L65" s="141"/>
      <c r="M65" s="162"/>
      <c r="N65" s="149">
        <f aca="true" t="shared" si="12" ref="N65:O72">SUM(B65+E65+H65+K65)</f>
        <v>264</v>
      </c>
      <c r="O65" s="145">
        <f t="shared" si="12"/>
        <v>319</v>
      </c>
      <c r="P65" s="154">
        <f aca="true" t="shared" si="13" ref="P65:P83">(O65-N65)/N65</f>
        <v>0.20833333333333334</v>
      </c>
    </row>
    <row r="66" spans="1:16" ht="12">
      <c r="A66" s="113" t="s">
        <v>71</v>
      </c>
      <c r="B66" s="148">
        <v>68</v>
      </c>
      <c r="C66" s="145">
        <v>55</v>
      </c>
      <c r="D66" s="168">
        <f aca="true" t="shared" si="14" ref="D66:D84">(C66-B66)/B66</f>
        <v>-0.19117647058823528</v>
      </c>
      <c r="E66" s="143"/>
      <c r="F66" s="141"/>
      <c r="G66" s="154"/>
      <c r="H66" s="141"/>
      <c r="I66" s="141"/>
      <c r="J66" s="144"/>
      <c r="K66" s="167">
        <v>3</v>
      </c>
      <c r="L66" s="117">
        <v>7</v>
      </c>
      <c r="M66" s="168">
        <f aca="true" t="shared" si="15" ref="M66:M83">(L66-K66)/K66</f>
        <v>1.3333333333333333</v>
      </c>
      <c r="N66" s="149">
        <f t="shared" si="12"/>
        <v>71</v>
      </c>
      <c r="O66" s="145">
        <f t="shared" si="12"/>
        <v>62</v>
      </c>
      <c r="P66" s="154">
        <f t="shared" si="13"/>
        <v>-0.1267605633802817</v>
      </c>
    </row>
    <row r="67" spans="1:16" ht="12">
      <c r="A67" s="113" t="s">
        <v>72</v>
      </c>
      <c r="B67" s="148">
        <v>709</v>
      </c>
      <c r="C67" s="145">
        <v>574</v>
      </c>
      <c r="D67" s="168">
        <f t="shared" si="14"/>
        <v>-0.19040902679830748</v>
      </c>
      <c r="E67" s="271">
        <v>612</v>
      </c>
      <c r="F67" s="150">
        <v>399</v>
      </c>
      <c r="G67" s="154">
        <f>(F67-E67)/E67</f>
        <v>-0.3480392156862745</v>
      </c>
      <c r="H67" s="141"/>
      <c r="I67" s="141"/>
      <c r="J67" s="144"/>
      <c r="K67" s="140"/>
      <c r="L67" s="141"/>
      <c r="M67" s="168"/>
      <c r="N67" s="149">
        <f t="shared" si="12"/>
        <v>1321</v>
      </c>
      <c r="O67" s="145">
        <f t="shared" si="12"/>
        <v>973</v>
      </c>
      <c r="P67" s="154">
        <f t="shared" si="13"/>
        <v>-0.2634367903103709</v>
      </c>
    </row>
    <row r="68" spans="1:16" ht="12">
      <c r="A68" s="113" t="s">
        <v>73</v>
      </c>
      <c r="B68" s="148">
        <v>33</v>
      </c>
      <c r="C68" s="145"/>
      <c r="D68" s="168"/>
      <c r="E68" s="143"/>
      <c r="F68" s="141"/>
      <c r="G68" s="154"/>
      <c r="H68" s="141"/>
      <c r="I68" s="141"/>
      <c r="J68" s="156"/>
      <c r="K68" s="167">
        <v>29</v>
      </c>
      <c r="L68" s="117">
        <v>7</v>
      </c>
      <c r="M68" s="168">
        <f t="shared" si="15"/>
        <v>-0.7586206896551724</v>
      </c>
      <c r="N68" s="149">
        <f t="shared" si="12"/>
        <v>62</v>
      </c>
      <c r="O68" s="145">
        <f t="shared" si="12"/>
        <v>7</v>
      </c>
      <c r="P68" s="154">
        <f t="shared" si="13"/>
        <v>-0.8870967741935484</v>
      </c>
    </row>
    <row r="69" spans="1:16" ht="12">
      <c r="A69" s="113" t="s">
        <v>136</v>
      </c>
      <c r="B69" s="148">
        <v>1654</v>
      </c>
      <c r="C69" s="145">
        <v>1801</v>
      </c>
      <c r="D69" s="168">
        <f t="shared" si="14"/>
        <v>0.08887545344619105</v>
      </c>
      <c r="E69" s="271">
        <v>2219</v>
      </c>
      <c r="F69" s="150">
        <v>1980</v>
      </c>
      <c r="G69" s="154">
        <f>(F69-E69)/E69</f>
        <v>-0.10770617395223074</v>
      </c>
      <c r="H69" s="117">
        <v>30</v>
      </c>
      <c r="I69" s="117">
        <v>78</v>
      </c>
      <c r="J69" s="156">
        <f>(I69-H69)/H69</f>
        <v>1.6</v>
      </c>
      <c r="K69" s="199">
        <v>40</v>
      </c>
      <c r="L69" s="163">
        <v>54</v>
      </c>
      <c r="M69" s="168">
        <f t="shared" si="15"/>
        <v>0.35</v>
      </c>
      <c r="N69" s="149">
        <f t="shared" si="12"/>
        <v>3943</v>
      </c>
      <c r="O69" s="145">
        <f t="shared" si="12"/>
        <v>3913</v>
      </c>
      <c r="P69" s="154">
        <f t="shared" si="13"/>
        <v>-0.00760841998478316</v>
      </c>
    </row>
    <row r="70" spans="1:16" ht="12">
      <c r="A70" s="113" t="s">
        <v>170</v>
      </c>
      <c r="B70" s="167">
        <v>496</v>
      </c>
      <c r="C70" s="117">
        <v>471</v>
      </c>
      <c r="D70" s="168">
        <f t="shared" si="14"/>
        <v>-0.05040322580645161</v>
      </c>
      <c r="E70" s="180">
        <v>495</v>
      </c>
      <c r="F70" s="117">
        <v>546</v>
      </c>
      <c r="G70" s="154">
        <f>(F70-E70)/E70</f>
        <v>0.10303030303030303</v>
      </c>
      <c r="H70" s="117"/>
      <c r="I70" s="117"/>
      <c r="J70" s="156"/>
      <c r="K70" s="140"/>
      <c r="L70" s="141">
        <v>2</v>
      </c>
      <c r="M70" s="168"/>
      <c r="N70" s="149">
        <f t="shared" si="12"/>
        <v>991</v>
      </c>
      <c r="O70" s="145">
        <f t="shared" si="12"/>
        <v>1019</v>
      </c>
      <c r="P70" s="154">
        <f t="shared" si="13"/>
        <v>0.028254288597376387</v>
      </c>
    </row>
    <row r="71" spans="1:16" ht="12">
      <c r="A71" s="113" t="s">
        <v>128</v>
      </c>
      <c r="B71" s="148">
        <v>682</v>
      </c>
      <c r="C71" s="145">
        <v>640</v>
      </c>
      <c r="D71" s="168">
        <f t="shared" si="14"/>
        <v>-0.06158357771260997</v>
      </c>
      <c r="E71" s="271">
        <v>1194</v>
      </c>
      <c r="F71" s="150">
        <v>1052</v>
      </c>
      <c r="G71" s="154">
        <f>(F71-E71)/E71</f>
        <v>-0.11892797319932999</v>
      </c>
      <c r="H71" s="117">
        <v>57</v>
      </c>
      <c r="I71" s="117">
        <v>88</v>
      </c>
      <c r="J71" s="156">
        <f>(I71-H71)/H71</f>
        <v>0.543859649122807</v>
      </c>
      <c r="K71" s="167">
        <v>28</v>
      </c>
      <c r="L71" s="117">
        <v>20</v>
      </c>
      <c r="M71" s="168">
        <f t="shared" si="15"/>
        <v>-0.2857142857142857</v>
      </c>
      <c r="N71" s="149">
        <f t="shared" si="12"/>
        <v>1961</v>
      </c>
      <c r="O71" s="145">
        <f t="shared" si="12"/>
        <v>1800</v>
      </c>
      <c r="P71" s="154">
        <f t="shared" si="13"/>
        <v>-0.08210096889342172</v>
      </c>
    </row>
    <row r="72" spans="1:16" ht="12">
      <c r="A72" s="113" t="s">
        <v>154</v>
      </c>
      <c r="B72" s="99">
        <v>1218</v>
      </c>
      <c r="C72" s="116">
        <v>951</v>
      </c>
      <c r="D72" s="168">
        <f t="shared" si="14"/>
        <v>-0.21921182266009853</v>
      </c>
      <c r="E72" s="271">
        <v>648</v>
      </c>
      <c r="F72" s="150">
        <v>897</v>
      </c>
      <c r="G72" s="154">
        <f>(F72-E72)/E72</f>
        <v>0.38425925925925924</v>
      </c>
      <c r="H72" s="141"/>
      <c r="I72" s="141"/>
      <c r="J72" s="144"/>
      <c r="K72" s="167">
        <v>183</v>
      </c>
      <c r="L72" s="117">
        <v>291</v>
      </c>
      <c r="M72" s="168">
        <f t="shared" si="15"/>
        <v>0.5901639344262295</v>
      </c>
      <c r="N72" s="149">
        <f t="shared" si="12"/>
        <v>2049</v>
      </c>
      <c r="O72" s="145">
        <f t="shared" si="12"/>
        <v>2139</v>
      </c>
      <c r="P72" s="154">
        <f t="shared" si="13"/>
        <v>0.043923865300146414</v>
      </c>
    </row>
    <row r="73" spans="1:16" ht="12">
      <c r="A73" s="113" t="s">
        <v>74</v>
      </c>
      <c r="B73" s="148"/>
      <c r="C73" s="145"/>
      <c r="D73" s="168"/>
      <c r="E73" s="180"/>
      <c r="F73" s="117"/>
      <c r="G73" s="154"/>
      <c r="H73" s="141"/>
      <c r="I73" s="141"/>
      <c r="J73" s="144"/>
      <c r="K73" s="140"/>
      <c r="L73" s="141"/>
      <c r="M73" s="168"/>
      <c r="N73" s="149"/>
      <c r="O73" s="145"/>
      <c r="P73" s="154"/>
    </row>
    <row r="74" spans="1:16" ht="12">
      <c r="A74" s="113" t="s">
        <v>141</v>
      </c>
      <c r="B74" s="148"/>
      <c r="C74" s="145"/>
      <c r="D74" s="168"/>
      <c r="E74" s="271"/>
      <c r="F74" s="150"/>
      <c r="G74" s="154"/>
      <c r="H74" s="141"/>
      <c r="I74" s="141"/>
      <c r="J74" s="144"/>
      <c r="K74" s="140">
        <v>4</v>
      </c>
      <c r="L74" s="141"/>
      <c r="M74" s="168"/>
      <c r="N74" s="149">
        <f aca="true" t="shared" si="16" ref="N74:N83">SUM(B74+E74+H74+K74)</f>
        <v>4</v>
      </c>
      <c r="O74" s="145"/>
      <c r="P74" s="154">
        <f t="shared" si="13"/>
        <v>-1</v>
      </c>
    </row>
    <row r="75" spans="1:16" ht="12">
      <c r="A75" s="113" t="s">
        <v>75</v>
      </c>
      <c r="B75" s="148">
        <v>187</v>
      </c>
      <c r="C75" s="145">
        <v>1044</v>
      </c>
      <c r="D75" s="168">
        <f t="shared" si="14"/>
        <v>4.5828877005347595</v>
      </c>
      <c r="E75" s="180"/>
      <c r="F75" s="117">
        <v>24</v>
      </c>
      <c r="G75" s="154"/>
      <c r="H75" s="163">
        <v>31</v>
      </c>
      <c r="I75" s="163"/>
      <c r="J75" s="156">
        <f>(I75-H75)/H75</f>
        <v>-1</v>
      </c>
      <c r="K75" s="99">
        <v>1929</v>
      </c>
      <c r="L75" s="116">
        <v>20</v>
      </c>
      <c r="M75" s="168">
        <f t="shared" si="15"/>
        <v>-0.9896319336443753</v>
      </c>
      <c r="N75" s="149">
        <f t="shared" si="16"/>
        <v>2147</v>
      </c>
      <c r="O75" s="145">
        <f aca="true" t="shared" si="17" ref="O75:O83">SUM(C75+F75+I75+L75)</f>
        <v>1088</v>
      </c>
      <c r="P75" s="154">
        <f t="shared" si="13"/>
        <v>-0.49324639031206335</v>
      </c>
    </row>
    <row r="76" spans="1:16" ht="12">
      <c r="A76" s="113" t="s">
        <v>76</v>
      </c>
      <c r="B76" s="148"/>
      <c r="C76" s="145"/>
      <c r="D76" s="168"/>
      <c r="E76" s="180">
        <v>78</v>
      </c>
      <c r="F76" s="117">
        <v>94</v>
      </c>
      <c r="G76" s="154">
        <f>(F76-E76)/E76</f>
        <v>0.20512820512820512</v>
      </c>
      <c r="H76" s="141"/>
      <c r="I76" s="141"/>
      <c r="J76" s="144"/>
      <c r="K76" s="167">
        <v>92</v>
      </c>
      <c r="L76" s="117">
        <v>55</v>
      </c>
      <c r="M76" s="168">
        <f t="shared" si="15"/>
        <v>-0.40217391304347827</v>
      </c>
      <c r="N76" s="149">
        <f t="shared" si="16"/>
        <v>170</v>
      </c>
      <c r="O76" s="145">
        <f t="shared" si="17"/>
        <v>149</v>
      </c>
      <c r="P76" s="154">
        <f t="shared" si="13"/>
        <v>-0.12352941176470589</v>
      </c>
    </row>
    <row r="77" spans="1:16" ht="12">
      <c r="A77" s="113" t="s">
        <v>137</v>
      </c>
      <c r="B77" s="167">
        <v>559</v>
      </c>
      <c r="C77" s="117">
        <v>278</v>
      </c>
      <c r="D77" s="168">
        <f t="shared" si="14"/>
        <v>-0.5026833631484794</v>
      </c>
      <c r="E77" s="271">
        <v>650</v>
      </c>
      <c r="F77" s="150">
        <v>1038</v>
      </c>
      <c r="G77" s="154">
        <f>(F77-E77)/E77</f>
        <v>0.5969230769230769</v>
      </c>
      <c r="H77" s="141"/>
      <c r="I77" s="141"/>
      <c r="J77" s="144"/>
      <c r="K77" s="199"/>
      <c r="L77" s="163">
        <v>4</v>
      </c>
      <c r="M77" s="168"/>
      <c r="N77" s="149">
        <f t="shared" si="16"/>
        <v>1209</v>
      </c>
      <c r="O77" s="145">
        <f t="shared" si="17"/>
        <v>1320</v>
      </c>
      <c r="P77" s="154">
        <f t="shared" si="13"/>
        <v>0.09181141439205956</v>
      </c>
    </row>
    <row r="78" spans="1:16" ht="12">
      <c r="A78" s="113" t="s">
        <v>78</v>
      </c>
      <c r="B78" s="148"/>
      <c r="C78" s="145"/>
      <c r="D78" s="168"/>
      <c r="E78" s="271">
        <v>27</v>
      </c>
      <c r="F78" s="150"/>
      <c r="G78" s="154">
        <f>(F78-E78)/E78</f>
        <v>-1</v>
      </c>
      <c r="H78" s="141">
        <v>27</v>
      </c>
      <c r="I78" s="141"/>
      <c r="J78" s="156">
        <f>(I78-H78)/H78</f>
        <v>-1</v>
      </c>
      <c r="K78" s="201">
        <v>179</v>
      </c>
      <c r="L78" s="150">
        <v>293</v>
      </c>
      <c r="M78" s="168">
        <f t="shared" si="15"/>
        <v>0.6368715083798883</v>
      </c>
      <c r="N78" s="149">
        <f t="shared" si="16"/>
        <v>233</v>
      </c>
      <c r="O78" s="145">
        <f t="shared" si="17"/>
        <v>293</v>
      </c>
      <c r="P78" s="154">
        <f t="shared" si="13"/>
        <v>0.2575107296137339</v>
      </c>
    </row>
    <row r="79" spans="1:16" ht="12">
      <c r="A79" s="113" t="s">
        <v>79</v>
      </c>
      <c r="B79" s="148">
        <v>144</v>
      </c>
      <c r="C79" s="145">
        <v>33</v>
      </c>
      <c r="D79" s="168">
        <f t="shared" si="14"/>
        <v>-0.7708333333333334</v>
      </c>
      <c r="E79" s="180">
        <v>159</v>
      </c>
      <c r="F79" s="117">
        <v>148</v>
      </c>
      <c r="G79" s="154">
        <f>(F79-E79)/E79</f>
        <v>-0.06918238993710692</v>
      </c>
      <c r="H79" s="141"/>
      <c r="I79" s="141"/>
      <c r="J79" s="144"/>
      <c r="K79" s="167"/>
      <c r="L79" s="117"/>
      <c r="M79" s="168"/>
      <c r="N79" s="149">
        <f t="shared" si="16"/>
        <v>303</v>
      </c>
      <c r="O79" s="145">
        <f t="shared" si="17"/>
        <v>181</v>
      </c>
      <c r="P79" s="154">
        <f t="shared" si="13"/>
        <v>-0.40264026402640263</v>
      </c>
    </row>
    <row r="80" spans="1:16" ht="12">
      <c r="A80" s="113" t="s">
        <v>80</v>
      </c>
      <c r="B80" s="148">
        <v>78</v>
      </c>
      <c r="C80" s="145">
        <v>44</v>
      </c>
      <c r="D80" s="168">
        <f t="shared" si="14"/>
        <v>-0.4358974358974359</v>
      </c>
      <c r="E80" s="271"/>
      <c r="F80" s="150">
        <v>68</v>
      </c>
      <c r="G80" s="154"/>
      <c r="H80" s="141"/>
      <c r="I80" s="141"/>
      <c r="J80" s="144"/>
      <c r="K80" s="199">
        <v>88</v>
      </c>
      <c r="L80" s="163">
        <v>78</v>
      </c>
      <c r="M80" s="168">
        <f t="shared" si="15"/>
        <v>-0.11363636363636363</v>
      </c>
      <c r="N80" s="149">
        <f t="shared" si="16"/>
        <v>166</v>
      </c>
      <c r="O80" s="145">
        <f t="shared" si="17"/>
        <v>190</v>
      </c>
      <c r="P80" s="154">
        <f t="shared" si="13"/>
        <v>0.14457831325301204</v>
      </c>
    </row>
    <row r="81" spans="1:16" ht="12">
      <c r="A81" s="113" t="s">
        <v>81</v>
      </c>
      <c r="B81" s="148">
        <v>54</v>
      </c>
      <c r="C81" s="145">
        <v>81</v>
      </c>
      <c r="D81" s="168">
        <f t="shared" si="14"/>
        <v>0.5</v>
      </c>
      <c r="E81" s="180">
        <v>276</v>
      </c>
      <c r="F81" s="117">
        <v>385</v>
      </c>
      <c r="G81" s="154">
        <f>(F81-E81)/E81</f>
        <v>0.39492753623188404</v>
      </c>
      <c r="H81" s="141"/>
      <c r="I81" s="141"/>
      <c r="J81" s="144"/>
      <c r="K81" s="199"/>
      <c r="L81" s="163">
        <v>65</v>
      </c>
      <c r="M81" s="168"/>
      <c r="N81" s="149">
        <f t="shared" si="16"/>
        <v>330</v>
      </c>
      <c r="O81" s="145">
        <f t="shared" si="17"/>
        <v>531</v>
      </c>
      <c r="P81" s="154">
        <f t="shared" si="13"/>
        <v>0.6090909090909091</v>
      </c>
    </row>
    <row r="82" spans="1:16" ht="12">
      <c r="A82" s="113" t="s">
        <v>82</v>
      </c>
      <c r="B82" s="148">
        <v>76</v>
      </c>
      <c r="C82" s="145">
        <v>69</v>
      </c>
      <c r="D82" s="168">
        <f t="shared" si="14"/>
        <v>-0.09210526315789473</v>
      </c>
      <c r="E82" s="180"/>
      <c r="F82" s="117"/>
      <c r="G82" s="154"/>
      <c r="H82" s="141"/>
      <c r="I82" s="141"/>
      <c r="J82" s="144"/>
      <c r="K82" s="199">
        <v>4</v>
      </c>
      <c r="L82" s="163">
        <v>1</v>
      </c>
      <c r="M82" s="168">
        <f t="shared" si="15"/>
        <v>-0.75</v>
      </c>
      <c r="N82" s="149">
        <f t="shared" si="16"/>
        <v>80</v>
      </c>
      <c r="O82" s="145">
        <f t="shared" si="17"/>
        <v>70</v>
      </c>
      <c r="P82" s="154">
        <f t="shared" si="13"/>
        <v>-0.125</v>
      </c>
    </row>
    <row r="83" spans="1:16" ht="12">
      <c r="A83" s="113" t="s">
        <v>47</v>
      </c>
      <c r="B83" s="148">
        <v>416</v>
      </c>
      <c r="C83" s="145">
        <v>977</v>
      </c>
      <c r="D83" s="168">
        <f t="shared" si="14"/>
        <v>1.3485576923076923</v>
      </c>
      <c r="E83" s="180">
        <v>64</v>
      </c>
      <c r="F83" s="150">
        <v>38</v>
      </c>
      <c r="G83" s="168">
        <f>(F83-E83)/E83</f>
        <v>-0.40625</v>
      </c>
      <c r="H83" s="180"/>
      <c r="I83" s="141"/>
      <c r="J83" s="119"/>
      <c r="K83" s="167">
        <v>81</v>
      </c>
      <c r="L83" s="117">
        <v>59</v>
      </c>
      <c r="M83" s="168">
        <f t="shared" si="15"/>
        <v>-0.2716049382716049</v>
      </c>
      <c r="N83" s="149">
        <f t="shared" si="16"/>
        <v>561</v>
      </c>
      <c r="O83" s="145">
        <f t="shared" si="17"/>
        <v>1074</v>
      </c>
      <c r="P83" s="146">
        <f t="shared" si="13"/>
        <v>0.9144385026737968</v>
      </c>
    </row>
    <row r="84" spans="1:16" ht="12">
      <c r="A84" s="447" t="s">
        <v>83</v>
      </c>
      <c r="B84" s="448">
        <f>SUM(B65:B83)</f>
        <v>6374</v>
      </c>
      <c r="C84" s="449">
        <f>SUM(C65:C83)</f>
        <v>7018</v>
      </c>
      <c r="D84" s="450">
        <f t="shared" si="14"/>
        <v>0.1010354565422027</v>
      </c>
      <c r="E84" s="451">
        <f>SUM(E65:E83)</f>
        <v>6686</v>
      </c>
      <c r="F84" s="449">
        <f>SUM(F65:F83)</f>
        <v>6988</v>
      </c>
      <c r="G84" s="452">
        <f>(F84-E84)/E84</f>
        <v>0.04516900987137302</v>
      </c>
      <c r="H84" s="454">
        <f>SUM(H66:H83)</f>
        <v>145</v>
      </c>
      <c r="I84" s="454">
        <f>SUM(I66:I83)</f>
        <v>166</v>
      </c>
      <c r="J84" s="455">
        <f>(I84-H84)/H84</f>
        <v>0.14482758620689656</v>
      </c>
      <c r="K84" s="448">
        <f>SUM(K64:K83)</f>
        <v>2660</v>
      </c>
      <c r="L84" s="449">
        <f>SUM(L64:L83)</f>
        <v>956</v>
      </c>
      <c r="M84" s="452">
        <f>(L84-K84)/K84</f>
        <v>-0.6406015037593985</v>
      </c>
      <c r="N84" s="451">
        <f>SUM(N65:N83)</f>
        <v>15865</v>
      </c>
      <c r="O84" s="449">
        <f>SUM(O65:O83)</f>
        <v>15128</v>
      </c>
      <c r="P84" s="452">
        <f>(O84-N84)/N84</f>
        <v>-0.04645445950204853</v>
      </c>
    </row>
    <row r="85" spans="1:16" ht="12">
      <c r="A85" s="272" t="s">
        <v>84</v>
      </c>
      <c r="B85" s="273"/>
      <c r="C85" s="444"/>
      <c r="D85" s="276"/>
      <c r="E85" s="277"/>
      <c r="F85" s="274"/>
      <c r="G85" s="276"/>
      <c r="H85" s="445"/>
      <c r="I85" s="274"/>
      <c r="J85" s="275"/>
      <c r="K85" s="273"/>
      <c r="L85" s="274"/>
      <c r="M85" s="276"/>
      <c r="N85" s="277"/>
      <c r="O85" s="274"/>
      <c r="P85" s="276"/>
    </row>
    <row r="86" spans="1:16" ht="12.75">
      <c r="A86" s="113" t="s">
        <v>85</v>
      </c>
      <c r="B86" s="148"/>
      <c r="C86" s="145"/>
      <c r="D86" s="168"/>
      <c r="E86" s="271"/>
      <c r="F86" s="150"/>
      <c r="G86" s="154"/>
      <c r="H86" s="147"/>
      <c r="I86" s="164"/>
      <c r="J86" s="119"/>
      <c r="K86" s="167">
        <v>182</v>
      </c>
      <c r="L86" s="414">
        <v>69</v>
      </c>
      <c r="M86" s="154">
        <f>(L86-K86)/K86</f>
        <v>-0.6208791208791209</v>
      </c>
      <c r="N86" s="149">
        <f>SUM(B86+E86+H86+K86)</f>
        <v>182</v>
      </c>
      <c r="O86" s="145">
        <f>SUM(C86+F86+I86+L86)</f>
        <v>69</v>
      </c>
      <c r="P86" s="154">
        <f aca="true" t="shared" si="18" ref="P86:P97">(O86-N86)/N86</f>
        <v>-0.6208791208791209</v>
      </c>
    </row>
    <row r="87" spans="1:16" ht="12.75">
      <c r="A87" s="113" t="s">
        <v>86</v>
      </c>
      <c r="B87" s="148"/>
      <c r="C87" s="145"/>
      <c r="D87" s="168"/>
      <c r="E87" s="143">
        <v>64</v>
      </c>
      <c r="F87" s="141"/>
      <c r="G87" s="154"/>
      <c r="H87" s="147">
        <v>6</v>
      </c>
      <c r="I87" s="164"/>
      <c r="J87" s="154">
        <f>(I87-H87)/H87</f>
        <v>-1</v>
      </c>
      <c r="K87" s="167">
        <v>8</v>
      </c>
      <c r="L87" s="416">
        <v>3</v>
      </c>
      <c r="M87" s="154">
        <f>(L87-K87)/K87</f>
        <v>-0.625</v>
      </c>
      <c r="N87" s="149">
        <f aca="true" t="shared" si="19" ref="N87:N97">SUM(B87+E87+H87+K87)</f>
        <v>78</v>
      </c>
      <c r="O87" s="145">
        <f aca="true" t="shared" si="20" ref="O87:O95">SUM(C87+F87+I87+L87)</f>
        <v>3</v>
      </c>
      <c r="P87" s="154">
        <f t="shared" si="18"/>
        <v>-0.9615384615384616</v>
      </c>
    </row>
    <row r="88" spans="1:16" ht="12.75">
      <c r="A88" s="113" t="s">
        <v>121</v>
      </c>
      <c r="B88" s="148">
        <v>44</v>
      </c>
      <c r="C88" s="145"/>
      <c r="D88" s="168">
        <f>(C88-B88)/B88</f>
        <v>-1</v>
      </c>
      <c r="E88" s="271">
        <v>160</v>
      </c>
      <c r="F88">
        <v>252</v>
      </c>
      <c r="G88" s="154">
        <f aca="true" t="shared" si="21" ref="G88:G98">(F88-E88)/E88</f>
        <v>0.575</v>
      </c>
      <c r="H88" s="149"/>
      <c r="I88" s="164"/>
      <c r="J88" s="119"/>
      <c r="K88" s="167">
        <v>24</v>
      </c>
      <c r="L88" s="416">
        <v>37</v>
      </c>
      <c r="M88" s="154">
        <f>(L88-K88)/K88</f>
        <v>0.5416666666666666</v>
      </c>
      <c r="N88" s="149">
        <f t="shared" si="19"/>
        <v>228</v>
      </c>
      <c r="O88" s="145">
        <f t="shared" si="20"/>
        <v>289</v>
      </c>
      <c r="P88" s="154">
        <f t="shared" si="18"/>
        <v>0.2675438596491228</v>
      </c>
    </row>
    <row r="89" spans="1:16" ht="12">
      <c r="A89" s="113" t="s">
        <v>142</v>
      </c>
      <c r="B89" s="148"/>
      <c r="C89" s="145"/>
      <c r="D89" s="168"/>
      <c r="E89" s="271"/>
      <c r="F89" s="150"/>
      <c r="G89" s="154"/>
      <c r="H89" s="149"/>
      <c r="I89" s="164"/>
      <c r="J89" s="156"/>
      <c r="K89" s="167"/>
      <c r="L89" s="117"/>
      <c r="M89" s="154"/>
      <c r="N89" s="149"/>
      <c r="O89" s="145"/>
      <c r="P89" s="154"/>
    </row>
    <row r="90" spans="1:16" ht="12.75">
      <c r="A90" s="113" t="s">
        <v>87</v>
      </c>
      <c r="B90" s="148">
        <v>183</v>
      </c>
      <c r="C90" s="416">
        <v>141</v>
      </c>
      <c r="D90" s="168">
        <f>(C90-B90)/B90</f>
        <v>-0.22950819672131148</v>
      </c>
      <c r="E90" s="271">
        <v>228</v>
      </c>
      <c r="F90">
        <v>213</v>
      </c>
      <c r="G90" s="154">
        <f t="shared" si="21"/>
        <v>-0.06578947368421052</v>
      </c>
      <c r="H90" s="147"/>
      <c r="I90" s="164"/>
      <c r="J90" s="119"/>
      <c r="K90" s="140"/>
      <c r="L90" s="141"/>
      <c r="M90" s="154"/>
      <c r="N90" s="149">
        <f t="shared" si="19"/>
        <v>411</v>
      </c>
      <c r="O90" s="145">
        <f t="shared" si="20"/>
        <v>354</v>
      </c>
      <c r="P90" s="154">
        <f t="shared" si="18"/>
        <v>-0.1386861313868613</v>
      </c>
    </row>
    <row r="91" spans="1:16" ht="12.75">
      <c r="A91" s="113" t="s">
        <v>171</v>
      </c>
      <c r="B91" s="148"/>
      <c r="C91" s="414"/>
      <c r="D91" s="168"/>
      <c r="E91" s="271"/>
      <c r="F91" s="416"/>
      <c r="G91" s="154"/>
      <c r="H91" s="147"/>
      <c r="I91" s="426"/>
      <c r="J91" s="119"/>
      <c r="K91" s="140"/>
      <c r="L91" s="414">
        <v>3</v>
      </c>
      <c r="M91" s="154"/>
      <c r="N91" s="149"/>
      <c r="O91" s="145">
        <f t="shared" si="20"/>
        <v>3</v>
      </c>
      <c r="P91" s="154"/>
    </row>
    <row r="92" spans="1:16" ht="12.75">
      <c r="A92" s="113" t="s">
        <v>143</v>
      </c>
      <c r="B92" s="148">
        <v>32</v>
      </c>
      <c r="C92" s="145"/>
      <c r="D92" s="168"/>
      <c r="E92" s="271"/>
      <c r="F92" s="150"/>
      <c r="G92" s="154"/>
      <c r="H92" s="147"/>
      <c r="I92" s="416">
        <v>44</v>
      </c>
      <c r="J92" s="119"/>
      <c r="K92" s="140"/>
      <c r="L92" s="141"/>
      <c r="M92" s="154"/>
      <c r="N92" s="149">
        <f t="shared" si="19"/>
        <v>32</v>
      </c>
      <c r="O92" s="145">
        <f>SUM(C92+F92+I92+L92)</f>
        <v>44</v>
      </c>
      <c r="P92" s="154">
        <f t="shared" si="18"/>
        <v>0.375</v>
      </c>
    </row>
    <row r="93" spans="1:16" ht="12.75">
      <c r="A93" s="113" t="s">
        <v>124</v>
      </c>
      <c r="B93" s="148"/>
      <c r="C93" s="145"/>
      <c r="D93" s="168"/>
      <c r="E93" s="271">
        <v>45</v>
      </c>
      <c r="F93">
        <v>34</v>
      </c>
      <c r="G93" s="154">
        <f t="shared" si="21"/>
        <v>-0.24444444444444444</v>
      </c>
      <c r="H93" s="147"/>
      <c r="I93" s="164"/>
      <c r="J93" s="119"/>
      <c r="K93" s="167">
        <v>29</v>
      </c>
      <c r="L93" s="117">
        <v>8</v>
      </c>
      <c r="M93" s="154">
        <f>(L93-K93)/K93</f>
        <v>-0.7241379310344828</v>
      </c>
      <c r="N93" s="149">
        <f t="shared" si="19"/>
        <v>74</v>
      </c>
      <c r="O93" s="145">
        <f t="shared" si="20"/>
        <v>42</v>
      </c>
      <c r="P93" s="154">
        <f t="shared" si="18"/>
        <v>-0.43243243243243246</v>
      </c>
    </row>
    <row r="94" spans="1:16" ht="12">
      <c r="A94" s="113" t="s">
        <v>115</v>
      </c>
      <c r="B94" s="148"/>
      <c r="C94" s="145"/>
      <c r="D94" s="168"/>
      <c r="E94" s="271"/>
      <c r="F94" s="150"/>
      <c r="G94" s="154"/>
      <c r="H94" s="147"/>
      <c r="I94" s="164"/>
      <c r="J94" s="119"/>
      <c r="K94" s="140"/>
      <c r="L94" s="141"/>
      <c r="M94" s="154"/>
      <c r="N94" s="149"/>
      <c r="O94" s="145"/>
      <c r="P94" s="154"/>
    </row>
    <row r="95" spans="1:16" ht="12.75">
      <c r="A95" s="113" t="s">
        <v>88</v>
      </c>
      <c r="B95" s="148"/>
      <c r="C95" s="145"/>
      <c r="D95" s="168"/>
      <c r="E95" s="180">
        <v>111</v>
      </c>
      <c r="F95">
        <v>57</v>
      </c>
      <c r="G95" s="154">
        <f t="shared" si="21"/>
        <v>-0.4864864864864865</v>
      </c>
      <c r="H95" s="147"/>
      <c r="I95" s="141"/>
      <c r="J95" s="156"/>
      <c r="K95" s="140">
        <v>36</v>
      </c>
      <c r="L95" s="141">
        <v>35</v>
      </c>
      <c r="M95" s="154">
        <f>(L95-K95)/K95</f>
        <v>-0.027777777777777776</v>
      </c>
      <c r="N95" s="149">
        <f t="shared" si="19"/>
        <v>147</v>
      </c>
      <c r="O95" s="145">
        <f t="shared" si="20"/>
        <v>92</v>
      </c>
      <c r="P95" s="154">
        <f t="shared" si="18"/>
        <v>-0.3741496598639456</v>
      </c>
    </row>
    <row r="96" spans="1:16" ht="12">
      <c r="A96" s="113" t="s">
        <v>144</v>
      </c>
      <c r="B96" s="148">
        <v>18</v>
      </c>
      <c r="C96" s="145"/>
      <c r="D96" s="168">
        <f>(C96-B96)/B96</f>
        <v>-1</v>
      </c>
      <c r="E96" s="180"/>
      <c r="F96" s="117"/>
      <c r="G96" s="154"/>
      <c r="H96" s="147"/>
      <c r="I96" s="141"/>
      <c r="J96" s="156"/>
      <c r="K96" s="140"/>
      <c r="L96" s="141"/>
      <c r="M96" s="154"/>
      <c r="N96" s="149">
        <f t="shared" si="19"/>
        <v>18</v>
      </c>
      <c r="O96" s="145"/>
      <c r="P96" s="154">
        <f t="shared" si="18"/>
        <v>-1</v>
      </c>
    </row>
    <row r="97" spans="1:16" ht="12">
      <c r="A97" s="113" t="s">
        <v>89</v>
      </c>
      <c r="B97" s="148"/>
      <c r="C97" s="145"/>
      <c r="D97" s="168"/>
      <c r="E97" s="180">
        <v>3</v>
      </c>
      <c r="F97" s="117"/>
      <c r="G97" s="154">
        <f t="shared" si="21"/>
        <v>-1</v>
      </c>
      <c r="H97" s="147"/>
      <c r="I97" s="164"/>
      <c r="J97" s="174"/>
      <c r="K97" s="140"/>
      <c r="L97" s="141"/>
      <c r="M97" s="154"/>
      <c r="N97" s="149">
        <f t="shared" si="19"/>
        <v>3</v>
      </c>
      <c r="O97" s="145"/>
      <c r="P97" s="154">
        <f t="shared" si="18"/>
        <v>-1</v>
      </c>
    </row>
    <row r="98" spans="1:16" ht="12">
      <c r="A98" s="447" t="s">
        <v>90</v>
      </c>
      <c r="B98" s="448">
        <f>SUM(B86:B97)</f>
        <v>277</v>
      </c>
      <c r="C98" s="449">
        <f>SUM(C86:C97)</f>
        <v>141</v>
      </c>
      <c r="D98" s="450">
        <f>(C98-B98)/B98</f>
        <v>-0.49097472924187724</v>
      </c>
      <c r="E98" s="451">
        <f>SUM(E86:E97)</f>
        <v>611</v>
      </c>
      <c r="F98" s="449">
        <f>SUM(F86:F97)</f>
        <v>556</v>
      </c>
      <c r="G98" s="452">
        <f t="shared" si="21"/>
        <v>-0.09001636661211129</v>
      </c>
      <c r="H98" s="453">
        <f>SUM(H86:H97)</f>
        <v>6</v>
      </c>
      <c r="I98" s="454">
        <f>SUM(I86:I97)</f>
        <v>44</v>
      </c>
      <c r="J98" s="455">
        <f>(I98-H98)/H98</f>
        <v>6.333333333333333</v>
      </c>
      <c r="K98" s="448">
        <f>SUM(K86:K97)</f>
        <v>279</v>
      </c>
      <c r="L98" s="449">
        <f>SUM(L86:L97)</f>
        <v>155</v>
      </c>
      <c r="M98" s="452">
        <f>(L98-K98)/K98</f>
        <v>-0.4444444444444444</v>
      </c>
      <c r="N98" s="451">
        <f>SUM(N86:N97)</f>
        <v>1173</v>
      </c>
      <c r="O98" s="449">
        <f>SUM(O86:O97)</f>
        <v>896</v>
      </c>
      <c r="P98" s="452">
        <f>(O98-N98)/N98</f>
        <v>-0.2361466325660699</v>
      </c>
    </row>
    <row r="99" spans="1:16" ht="6" customHeight="1">
      <c r="A99" s="443"/>
      <c r="B99" s="273"/>
      <c r="C99" s="444"/>
      <c r="D99" s="276"/>
      <c r="E99" s="277"/>
      <c r="F99" s="274"/>
      <c r="G99" s="276"/>
      <c r="H99" s="445"/>
      <c r="I99" s="446"/>
      <c r="J99" s="275"/>
      <c r="K99" s="273"/>
      <c r="L99" s="274"/>
      <c r="M99" s="276"/>
      <c r="N99" s="277"/>
      <c r="O99" s="274"/>
      <c r="P99" s="276"/>
    </row>
    <row r="100" spans="1:16" ht="12">
      <c r="A100" s="481" t="s">
        <v>151</v>
      </c>
      <c r="B100" s="482"/>
      <c r="C100" s="483"/>
      <c r="D100" s="484"/>
      <c r="E100" s="485"/>
      <c r="F100" s="486"/>
      <c r="G100" s="484"/>
      <c r="H100" s="487"/>
      <c r="I100" s="488"/>
      <c r="J100" s="489"/>
      <c r="K100" s="482">
        <v>1</v>
      </c>
      <c r="L100" s="486">
        <v>2</v>
      </c>
      <c r="M100" s="456">
        <f>(L100-K100)/K100</f>
        <v>1</v>
      </c>
      <c r="N100" s="490">
        <v>1</v>
      </c>
      <c r="O100" s="491">
        <v>2</v>
      </c>
      <c r="P100" s="452">
        <f>(O100-N100)/N100</f>
        <v>1</v>
      </c>
    </row>
    <row r="101" spans="1:16" ht="3.75" customHeight="1">
      <c r="A101" s="443"/>
      <c r="B101" s="273"/>
      <c r="C101" s="444"/>
      <c r="D101" s="276"/>
      <c r="E101" s="277"/>
      <c r="F101" s="274"/>
      <c r="G101" s="276"/>
      <c r="H101" s="445"/>
      <c r="I101" s="446"/>
      <c r="J101" s="275"/>
      <c r="K101" s="273"/>
      <c r="L101" s="274"/>
      <c r="M101" s="276"/>
      <c r="N101" s="277"/>
      <c r="O101" s="274"/>
      <c r="P101" s="276"/>
    </row>
    <row r="102" spans="1:16" ht="12">
      <c r="A102" s="503" t="s">
        <v>91</v>
      </c>
      <c r="B102" s="448">
        <v>164</v>
      </c>
      <c r="C102" s="449">
        <v>45</v>
      </c>
      <c r="D102" s="450">
        <f>(C102-B102)/B102</f>
        <v>-0.725609756097561</v>
      </c>
      <c r="E102" s="451">
        <v>929</v>
      </c>
      <c r="F102" s="449">
        <v>935</v>
      </c>
      <c r="G102" s="452">
        <f>(F102-E102)/E102</f>
        <v>0.006458557588805167</v>
      </c>
      <c r="H102" s="453"/>
      <c r="I102" s="454"/>
      <c r="J102" s="455"/>
      <c r="K102" s="448">
        <v>207</v>
      </c>
      <c r="L102" s="449">
        <v>318</v>
      </c>
      <c r="M102" s="452">
        <f>(L102-K102)/K102</f>
        <v>0.5362318840579711</v>
      </c>
      <c r="N102" s="451">
        <f>SUM(B102+E102+H102+K102)</f>
        <v>1300</v>
      </c>
      <c r="O102" s="449">
        <f>SUM(C102+F102+I102+L102)</f>
        <v>1298</v>
      </c>
      <c r="P102" s="452">
        <f>(O102-N102)/N102</f>
        <v>-0.0015384615384615385</v>
      </c>
    </row>
    <row r="103" spans="1:16" ht="6" customHeight="1">
      <c r="A103" s="492"/>
      <c r="B103" s="493"/>
      <c r="C103" s="494"/>
      <c r="D103" s="495"/>
      <c r="E103" s="496"/>
      <c r="F103" s="494"/>
      <c r="G103" s="495"/>
      <c r="H103" s="497"/>
      <c r="I103" s="498"/>
      <c r="J103" s="499"/>
      <c r="K103" s="500"/>
      <c r="L103" s="501"/>
      <c r="M103" s="502"/>
      <c r="N103" s="496"/>
      <c r="O103" s="494"/>
      <c r="P103" s="495"/>
    </row>
    <row r="104" spans="1:16" ht="12">
      <c r="A104" s="139" t="s">
        <v>10</v>
      </c>
      <c r="B104" s="140"/>
      <c r="C104" s="145"/>
      <c r="D104" s="142"/>
      <c r="E104" s="143"/>
      <c r="F104" s="141"/>
      <c r="G104" s="142"/>
      <c r="H104" s="143"/>
      <c r="I104" s="141"/>
      <c r="J104" s="144"/>
      <c r="K104" s="140"/>
      <c r="L104" s="141"/>
      <c r="M104" s="142"/>
      <c r="N104" s="143"/>
      <c r="O104" s="141"/>
      <c r="P104" s="142"/>
    </row>
    <row r="105" spans="1:16" s="197" customFormat="1" ht="12">
      <c r="A105" s="198" t="s">
        <v>19</v>
      </c>
      <c r="B105" s="201">
        <v>16</v>
      </c>
      <c r="C105" s="150">
        <v>16</v>
      </c>
      <c r="D105" s="154">
        <f>(C105-B105)/B105</f>
        <v>0</v>
      </c>
      <c r="E105" s="428">
        <v>10</v>
      </c>
      <c r="F105" s="163">
        <v>4</v>
      </c>
      <c r="G105" s="154">
        <f>(F105-E105)/E105</f>
        <v>-0.6</v>
      </c>
      <c r="H105" s="266"/>
      <c r="I105" s="200"/>
      <c r="J105" s="156"/>
      <c r="K105" s="199">
        <v>11</v>
      </c>
      <c r="L105" s="163">
        <v>6</v>
      </c>
      <c r="M105" s="154">
        <f>(L105-K105)/K105</f>
        <v>-0.45454545454545453</v>
      </c>
      <c r="N105" s="271">
        <f>SUM(B105+E105+H105+K105)</f>
        <v>37</v>
      </c>
      <c r="O105" s="150">
        <f>SUM(C105+F105+I105+L105)</f>
        <v>26</v>
      </c>
      <c r="P105" s="154">
        <f>(O105-N105)/N105</f>
        <v>-0.2972972972972973</v>
      </c>
    </row>
    <row r="106" spans="1:16" ht="12">
      <c r="A106" s="113" t="s">
        <v>92</v>
      </c>
      <c r="B106" s="148"/>
      <c r="C106" s="145"/>
      <c r="D106" s="168"/>
      <c r="E106" s="180"/>
      <c r="F106" s="141"/>
      <c r="G106" s="154"/>
      <c r="H106" s="267"/>
      <c r="I106" s="164"/>
      <c r="J106" s="119"/>
      <c r="K106" s="140"/>
      <c r="L106" s="141"/>
      <c r="M106" s="142"/>
      <c r="N106" s="149"/>
      <c r="O106" s="145"/>
      <c r="P106" s="154"/>
    </row>
    <row r="107" spans="1:16" ht="12">
      <c r="A107" s="113" t="s">
        <v>36</v>
      </c>
      <c r="B107" s="148">
        <v>142</v>
      </c>
      <c r="C107" s="145">
        <v>105</v>
      </c>
      <c r="D107" s="168">
        <f>(C107-B107)/B107</f>
        <v>-0.2605633802816901</v>
      </c>
      <c r="E107" s="180"/>
      <c r="F107" s="117"/>
      <c r="G107" s="154"/>
      <c r="H107" s="267"/>
      <c r="I107" s="164"/>
      <c r="J107" s="119"/>
      <c r="K107" s="140"/>
      <c r="L107" s="141"/>
      <c r="M107" s="142"/>
      <c r="N107" s="149">
        <f>SUM(B107+E107+H107+K107)</f>
        <v>142</v>
      </c>
      <c r="O107" s="145">
        <f>SUM(C107+F107+I107+L107)</f>
        <v>105</v>
      </c>
      <c r="P107" s="154">
        <f>(O107-N107)/N107</f>
        <v>-0.2605633802816901</v>
      </c>
    </row>
    <row r="108" spans="1:16" ht="12">
      <c r="A108" s="113" t="s">
        <v>44</v>
      </c>
      <c r="B108" s="148">
        <v>220</v>
      </c>
      <c r="C108" s="145">
        <v>192</v>
      </c>
      <c r="D108" s="168">
        <f>(C108-B108)/B108</f>
        <v>-0.12727272727272726</v>
      </c>
      <c r="E108" s="180">
        <v>80</v>
      </c>
      <c r="F108" s="117">
        <v>76</v>
      </c>
      <c r="G108" s="154">
        <f>(F108-E108)/E108</f>
        <v>-0.05</v>
      </c>
      <c r="H108" s="266"/>
      <c r="I108" s="164"/>
      <c r="J108" s="119"/>
      <c r="K108" s="140"/>
      <c r="L108" s="141"/>
      <c r="M108" s="142"/>
      <c r="N108" s="149">
        <f>SUM(B108+E108+H108+K108)</f>
        <v>300</v>
      </c>
      <c r="O108" s="145">
        <f>SUM(C108+F108+I108+L108)</f>
        <v>268</v>
      </c>
      <c r="P108" s="154">
        <f>(O108-N108)/N108</f>
        <v>-0.10666666666666667</v>
      </c>
    </row>
    <row r="109" spans="1:16" ht="12">
      <c r="A109" s="447" t="s">
        <v>93</v>
      </c>
      <c r="B109" s="448">
        <f>SUM(B105:B108)</f>
        <v>378</v>
      </c>
      <c r="C109" s="449">
        <f>SUM(C105:C108)</f>
        <v>313</v>
      </c>
      <c r="D109" s="450">
        <f>(C109-B109)/B109</f>
        <v>-0.17195767195767195</v>
      </c>
      <c r="E109" s="451">
        <f>SUM(E105:E108)</f>
        <v>90</v>
      </c>
      <c r="F109" s="449">
        <f>SUM(F105:F108)</f>
        <v>80</v>
      </c>
      <c r="G109" s="452">
        <f>(F109-E109)/E109</f>
        <v>-0.1111111111111111</v>
      </c>
      <c r="H109" s="448"/>
      <c r="I109" s="454"/>
      <c r="J109" s="455"/>
      <c r="K109" s="448">
        <f>SUM(K105:K108)</f>
        <v>11</v>
      </c>
      <c r="L109" s="449">
        <f>SUM(L105:L108)</f>
        <v>6</v>
      </c>
      <c r="M109" s="452">
        <f>(L109-K109)/K109</f>
        <v>-0.45454545454545453</v>
      </c>
      <c r="N109" s="451">
        <f>SUM(N105:N108)</f>
        <v>479</v>
      </c>
      <c r="O109" s="449">
        <f>SUM(O105:O108)</f>
        <v>399</v>
      </c>
      <c r="P109" s="452">
        <f>(O109-N109)/N109</f>
        <v>-0.16701461377870563</v>
      </c>
    </row>
    <row r="110" spans="1:16" s="197" customFormat="1" ht="6.75" customHeight="1">
      <c r="A110" s="504"/>
      <c r="B110" s="493"/>
      <c r="C110" s="494"/>
      <c r="D110" s="495"/>
      <c r="E110" s="505"/>
      <c r="F110" s="501"/>
      <c r="G110" s="495"/>
      <c r="H110" s="497"/>
      <c r="I110" s="506"/>
      <c r="J110" s="499"/>
      <c r="K110" s="500"/>
      <c r="L110" s="501"/>
      <c r="M110" s="502"/>
      <c r="N110" s="496"/>
      <c r="O110" s="494"/>
      <c r="P110" s="495"/>
    </row>
    <row r="111" spans="1:16" ht="12">
      <c r="A111" s="139" t="s">
        <v>94</v>
      </c>
      <c r="B111" s="140"/>
      <c r="C111" s="145"/>
      <c r="D111" s="142"/>
      <c r="E111" s="143"/>
      <c r="F111" s="141"/>
      <c r="G111" s="142"/>
      <c r="H111" s="143"/>
      <c r="I111" s="155"/>
      <c r="J111" s="144"/>
      <c r="K111" s="140"/>
      <c r="L111" s="141"/>
      <c r="M111" s="142"/>
      <c r="N111" s="143"/>
      <c r="O111" s="141"/>
      <c r="P111" s="142"/>
    </row>
    <row r="112" spans="1:16" ht="12.75">
      <c r="A112" s="113" t="s">
        <v>95</v>
      </c>
      <c r="B112" s="167"/>
      <c r="C112" s="117"/>
      <c r="D112" s="168"/>
      <c r="E112" s="143">
        <v>4</v>
      </c>
      <c r="F112" s="416">
        <v>20</v>
      </c>
      <c r="G112" s="154">
        <f>(F112-E112)/E112</f>
        <v>4</v>
      </c>
      <c r="H112" s="117"/>
      <c r="I112" s="117"/>
      <c r="J112" s="156"/>
      <c r="K112" s="140">
        <v>4</v>
      </c>
      <c r="L112" s="141"/>
      <c r="M112" s="154">
        <f>(L112-K112)/K112</f>
        <v>-1</v>
      </c>
      <c r="N112" s="149">
        <f aca="true" t="shared" si="22" ref="N112:O117">SUM(B112+E112+H112+K112)</f>
        <v>8</v>
      </c>
      <c r="O112" s="145">
        <f t="shared" si="22"/>
        <v>20</v>
      </c>
      <c r="P112" s="154">
        <f aca="true" t="shared" si="23" ref="P112:P118">(O112-N112)/N112</f>
        <v>1.5</v>
      </c>
    </row>
    <row r="113" spans="1:16" ht="12.75">
      <c r="A113" s="113" t="s">
        <v>96</v>
      </c>
      <c r="B113" s="148">
        <v>15</v>
      </c>
      <c r="C113" s="145"/>
      <c r="D113" s="168">
        <f>(C113-B113)/B113</f>
        <v>-1</v>
      </c>
      <c r="E113" s="271">
        <v>679</v>
      </c>
      <c r="F113">
        <v>585</v>
      </c>
      <c r="G113" s="154">
        <f>(F113-E113)/E113</f>
        <v>-0.13843888070692195</v>
      </c>
      <c r="H113" s="117"/>
      <c r="I113" s="117">
        <v>52</v>
      </c>
      <c r="J113" s="156"/>
      <c r="K113" s="167">
        <v>130</v>
      </c>
      <c r="L113" s="117">
        <v>111</v>
      </c>
      <c r="M113" s="154">
        <f>(L113-K113)/K113</f>
        <v>-0.14615384615384616</v>
      </c>
      <c r="N113" s="149">
        <f t="shared" si="22"/>
        <v>824</v>
      </c>
      <c r="O113" s="145">
        <f t="shared" si="22"/>
        <v>748</v>
      </c>
      <c r="P113" s="154">
        <f t="shared" si="23"/>
        <v>-0.09223300970873786</v>
      </c>
    </row>
    <row r="114" spans="1:16" ht="12.75">
      <c r="A114" s="113" t="s">
        <v>165</v>
      </c>
      <c r="B114" s="167">
        <v>4</v>
      </c>
      <c r="C114" s="414">
        <v>12</v>
      </c>
      <c r="D114" s="168">
        <f>(C114-B114)/B114</f>
        <v>2</v>
      </c>
      <c r="E114" s="180">
        <v>24</v>
      </c>
      <c r="F114" s="117">
        <v>56</v>
      </c>
      <c r="G114" s="154">
        <f>(F114-E114)/E114</f>
        <v>1.3333333333333333</v>
      </c>
      <c r="H114" s="164"/>
      <c r="I114" s="164"/>
      <c r="J114" s="156"/>
      <c r="K114" s="140"/>
      <c r="L114" s="141"/>
      <c r="M114" s="154"/>
      <c r="N114" s="149">
        <f t="shared" si="22"/>
        <v>28</v>
      </c>
      <c r="O114" s="145">
        <f>SUM(C114+F114+I114+L114)</f>
        <v>68</v>
      </c>
      <c r="P114" s="154">
        <f t="shared" si="23"/>
        <v>1.4285714285714286</v>
      </c>
    </row>
    <row r="115" spans="1:16" ht="12">
      <c r="A115" s="113" t="s">
        <v>97</v>
      </c>
      <c r="B115" s="167"/>
      <c r="C115" s="117"/>
      <c r="D115" s="168"/>
      <c r="E115" s="180">
        <v>56</v>
      </c>
      <c r="F115" s="117">
        <v>100</v>
      </c>
      <c r="G115" s="154">
        <f>(F115-E115)/E115</f>
        <v>0.7857142857142857</v>
      </c>
      <c r="H115" s="164">
        <v>8</v>
      </c>
      <c r="I115" s="164">
        <v>8</v>
      </c>
      <c r="J115" s="156">
        <f>(I115-H115)/H115</f>
        <v>0</v>
      </c>
      <c r="K115" s="167">
        <v>5</v>
      </c>
      <c r="L115" s="117">
        <v>4</v>
      </c>
      <c r="M115" s="154">
        <f>(L115-K115)/K115</f>
        <v>-0.2</v>
      </c>
      <c r="N115" s="149">
        <f t="shared" si="22"/>
        <v>69</v>
      </c>
      <c r="O115" s="145">
        <f t="shared" si="22"/>
        <v>112</v>
      </c>
      <c r="P115" s="154">
        <f t="shared" si="23"/>
        <v>0.6231884057971014</v>
      </c>
    </row>
    <row r="116" spans="1:16" ht="12">
      <c r="A116" s="113" t="s">
        <v>145</v>
      </c>
      <c r="B116" s="148"/>
      <c r="C116" s="145"/>
      <c r="D116" s="168"/>
      <c r="E116" s="271">
        <v>80</v>
      </c>
      <c r="F116" s="150">
        <v>68</v>
      </c>
      <c r="G116" s="154"/>
      <c r="H116" s="117"/>
      <c r="I116" s="117"/>
      <c r="J116" s="156"/>
      <c r="K116" s="140"/>
      <c r="L116" s="141"/>
      <c r="M116" s="154"/>
      <c r="N116" s="149">
        <f t="shared" si="22"/>
        <v>80</v>
      </c>
      <c r="O116" s="145">
        <f>SUM(C116+F116+I116+L116)</f>
        <v>68</v>
      </c>
      <c r="P116" s="154">
        <f t="shared" si="23"/>
        <v>-0.15</v>
      </c>
    </row>
    <row r="117" spans="1:16" ht="12.75">
      <c r="A117" s="113" t="s">
        <v>98</v>
      </c>
      <c r="B117" s="148">
        <v>524</v>
      </c>
      <c r="C117" s="507">
        <v>256</v>
      </c>
      <c r="D117" s="168">
        <f>(C117-B117)/B117</f>
        <v>-0.5114503816793893</v>
      </c>
      <c r="E117" s="271">
        <v>976</v>
      </c>
      <c r="F117" s="150">
        <v>1004</v>
      </c>
      <c r="G117" s="154">
        <f>(F117-E117)/E117</f>
        <v>0.028688524590163935</v>
      </c>
      <c r="H117" s="117">
        <v>336</v>
      </c>
      <c r="I117" s="117">
        <v>308</v>
      </c>
      <c r="J117" s="156">
        <f>(I117-H117)/H117</f>
        <v>-0.08333333333333333</v>
      </c>
      <c r="K117" s="167">
        <v>138</v>
      </c>
      <c r="L117" s="117">
        <v>150</v>
      </c>
      <c r="M117" s="154">
        <f>(L117-K117)/K117</f>
        <v>0.08695652173913043</v>
      </c>
      <c r="N117" s="149">
        <f t="shared" si="22"/>
        <v>1974</v>
      </c>
      <c r="O117" s="145">
        <f t="shared" si="22"/>
        <v>1718</v>
      </c>
      <c r="P117" s="154">
        <f t="shared" si="23"/>
        <v>-0.12968591691995948</v>
      </c>
    </row>
    <row r="118" spans="1:16" ht="12">
      <c r="A118" s="447" t="s">
        <v>99</v>
      </c>
      <c r="B118" s="448">
        <f>SUM(B112:B117)</f>
        <v>543</v>
      </c>
      <c r="C118" s="449">
        <f>SUM(C112:C117)</f>
        <v>268</v>
      </c>
      <c r="D118" s="450">
        <f>(C118-B118)/B118</f>
        <v>-0.5064456721915286</v>
      </c>
      <c r="E118" s="451">
        <f>SUM(E112:E117)</f>
        <v>1819</v>
      </c>
      <c r="F118" s="449">
        <f>SUM(F112:F117)</f>
        <v>1833</v>
      </c>
      <c r="G118" s="452">
        <f>(F118-E118)/E118</f>
        <v>0.007696536558548653</v>
      </c>
      <c r="H118" s="453">
        <f>SUM(H112:H117)</f>
        <v>344</v>
      </c>
      <c r="I118" s="454">
        <f>SUM(I112:I117)</f>
        <v>368</v>
      </c>
      <c r="J118" s="455">
        <f>(I118-H118)/H118</f>
        <v>0.06976744186046512</v>
      </c>
      <c r="K118" s="448">
        <f>SUM(K112:K117)</f>
        <v>277</v>
      </c>
      <c r="L118" s="449">
        <f>SUM(L112:L117)</f>
        <v>265</v>
      </c>
      <c r="M118" s="452">
        <f>(L118-K118)/K118</f>
        <v>-0.04332129963898917</v>
      </c>
      <c r="N118" s="451">
        <f>SUM(N112:N117)</f>
        <v>2983</v>
      </c>
      <c r="O118" s="449">
        <f>SUM(O112:O117)</f>
        <v>2734</v>
      </c>
      <c r="P118" s="452">
        <f t="shared" si="23"/>
        <v>-0.08347301374455246</v>
      </c>
    </row>
    <row r="119" spans="1:16" ht="6" customHeight="1">
      <c r="A119" s="492"/>
      <c r="B119" s="493"/>
      <c r="C119" s="494"/>
      <c r="D119" s="495"/>
      <c r="E119" s="496"/>
      <c r="F119" s="494"/>
      <c r="G119" s="495"/>
      <c r="H119" s="497"/>
      <c r="I119" s="506"/>
      <c r="J119" s="499"/>
      <c r="K119" s="500"/>
      <c r="L119" s="501"/>
      <c r="M119" s="502"/>
      <c r="N119" s="496"/>
      <c r="O119" s="494"/>
      <c r="P119" s="495"/>
    </row>
    <row r="120" spans="1:16" ht="6" customHeight="1">
      <c r="A120" s="457"/>
      <c r="B120" s="508"/>
      <c r="C120" s="459"/>
      <c r="D120" s="509"/>
      <c r="E120" s="510"/>
      <c r="F120" s="464"/>
      <c r="G120" s="509"/>
      <c r="H120" s="510"/>
      <c r="I120" s="464"/>
      <c r="J120" s="511"/>
      <c r="K120" s="508"/>
      <c r="L120" s="464"/>
      <c r="M120" s="509"/>
      <c r="N120" s="510"/>
      <c r="O120" s="464"/>
      <c r="P120" s="509"/>
    </row>
    <row r="121" spans="1:16" ht="12">
      <c r="A121" s="513" t="s">
        <v>20</v>
      </c>
      <c r="B121" s="514">
        <v>6</v>
      </c>
      <c r="C121" s="515"/>
      <c r="D121" s="516">
        <f>(C121-B121)/B121</f>
        <v>-1</v>
      </c>
      <c r="E121" s="517"/>
      <c r="F121" s="429"/>
      <c r="G121" s="430"/>
      <c r="H121" s="517"/>
      <c r="I121" s="429"/>
      <c r="J121" s="518"/>
      <c r="K121" s="269"/>
      <c r="L121" s="429"/>
      <c r="M121" s="430"/>
      <c r="N121" s="515">
        <f>SUM(B121+E121+H121+K121)</f>
        <v>6</v>
      </c>
      <c r="O121" s="515"/>
      <c r="P121" s="519">
        <f>(O121-N121)/N121</f>
        <v>-1</v>
      </c>
    </row>
    <row r="122" spans="1:16" ht="12">
      <c r="A122" s="113" t="s">
        <v>100</v>
      </c>
      <c r="B122" s="148"/>
      <c r="C122" s="145"/>
      <c r="D122" s="154"/>
      <c r="E122" s="143"/>
      <c r="F122" s="141"/>
      <c r="G122" s="142"/>
      <c r="H122" s="143"/>
      <c r="I122" s="141"/>
      <c r="J122" s="144"/>
      <c r="K122" s="140"/>
      <c r="L122" s="141"/>
      <c r="M122" s="142"/>
      <c r="N122" s="145"/>
      <c r="O122" s="145"/>
      <c r="P122" s="154"/>
    </row>
    <row r="123" spans="1:16" ht="12">
      <c r="A123" s="447" t="s">
        <v>101</v>
      </c>
      <c r="B123" s="448">
        <v>6</v>
      </c>
      <c r="C123" s="449"/>
      <c r="D123" s="450">
        <f>(C123-B123)/B123</f>
        <v>-1</v>
      </c>
      <c r="E123" s="451"/>
      <c r="F123" s="449"/>
      <c r="G123" s="452"/>
      <c r="H123" s="453"/>
      <c r="I123" s="454"/>
      <c r="J123" s="455"/>
      <c r="K123" s="448"/>
      <c r="L123" s="449"/>
      <c r="M123" s="452"/>
      <c r="N123" s="449">
        <f>SUM(B123+E123+K123)</f>
        <v>6</v>
      </c>
      <c r="O123" s="449"/>
      <c r="P123" s="452">
        <f>(O123-N123)/N123</f>
        <v>-1</v>
      </c>
    </row>
    <row r="124" spans="1:16" ht="6" customHeight="1">
      <c r="A124" s="512"/>
      <c r="B124" s="273"/>
      <c r="C124" s="444"/>
      <c r="D124" s="276"/>
      <c r="E124" s="277"/>
      <c r="F124" s="274"/>
      <c r="G124" s="276"/>
      <c r="H124" s="277"/>
      <c r="I124" s="274"/>
      <c r="J124" s="275"/>
      <c r="K124" s="273"/>
      <c r="L124" s="274"/>
      <c r="M124" s="276"/>
      <c r="N124" s="277"/>
      <c r="O124" s="274"/>
      <c r="P124" s="276"/>
    </row>
    <row r="125" spans="1:16" ht="12">
      <c r="A125" s="165" t="s">
        <v>102</v>
      </c>
      <c r="B125" s="270">
        <f>SUM(B45+B62+B84+B98+B46+B102+B109+B118+B123)</f>
        <v>30208</v>
      </c>
      <c r="C125" s="151">
        <f>SUM(C45+C46+C62+C84+C98+C102+C109+C118+C123)</f>
        <v>27998</v>
      </c>
      <c r="D125" s="152">
        <f>(C125-B125)/B125</f>
        <v>-0.0731594279661017</v>
      </c>
      <c r="E125" s="268">
        <f>SUM(E45+E62+E84+E98+E46+E102+E109+E118+E123)</f>
        <v>21301</v>
      </c>
      <c r="F125" s="151">
        <f>SUM(F45+F62+F84+F98+F46+F102+F109+F118+F123)</f>
        <v>20893</v>
      </c>
      <c r="G125" s="152">
        <f>(F125-E125)/E125</f>
        <v>-0.019154030327214685</v>
      </c>
      <c r="H125" s="268">
        <f>SUM(H45+H62+H84+H98+H46+H102+H109+H118+H123)</f>
        <v>1341</v>
      </c>
      <c r="I125" s="151">
        <f>SUM(I45+I62+I84+I98+I46+I102+I109+I118+I123)</f>
        <v>1586</v>
      </c>
      <c r="J125" s="153">
        <f>(I125-H125)/H125</f>
        <v>0.18269947800149142</v>
      </c>
      <c r="K125" s="270">
        <f>SUM(K45+K62+K84+K98+K46+K100+K102+K109+K118+K123)</f>
        <v>6446</v>
      </c>
      <c r="L125" s="151">
        <f>SUM(L45+L62+L84+L98+L46+L100+L102+L109+L118+L123)</f>
        <v>4128</v>
      </c>
      <c r="M125" s="152">
        <f>(L125-K125)/K125</f>
        <v>-0.35960285448340057</v>
      </c>
      <c r="N125" s="151">
        <f>SUM(N45+N62+N84+N98+N46+N100+N102+N109+N118+N123)</f>
        <v>59296</v>
      </c>
      <c r="O125" s="151">
        <f>SUM(O45+O62+O84+O98+O46+O100+O102+O109+O118+O123)</f>
        <v>54605</v>
      </c>
      <c r="P125" s="152">
        <f>(O125-N125)/N125</f>
        <v>-0.07911157582298975</v>
      </c>
    </row>
    <row r="126" spans="1:16" ht="12">
      <c r="A126" s="112"/>
      <c r="B126" s="112"/>
      <c r="C126" s="112"/>
      <c r="D126" s="112"/>
      <c r="E126" s="112"/>
      <c r="F126" s="112"/>
      <c r="G126" s="112"/>
      <c r="H126" s="112"/>
      <c r="I126" s="112"/>
      <c r="J126" s="112"/>
      <c r="K126" s="112"/>
      <c r="L126" s="112"/>
      <c r="M126" s="112"/>
      <c r="N126" s="112"/>
      <c r="O126" s="112"/>
      <c r="P126" s="112"/>
    </row>
  </sheetData>
  <mergeCells count="7">
    <mergeCell ref="A4:P4"/>
    <mergeCell ref="B6:D6"/>
    <mergeCell ref="E6:G6"/>
    <mergeCell ref="K6:M6"/>
    <mergeCell ref="H6:J6"/>
    <mergeCell ref="N6:P6"/>
    <mergeCell ref="A6:A7"/>
  </mergeCells>
  <printOptions horizontalCentered="1"/>
  <pageMargins left="0.5" right="0.5" top="0.75" bottom="1" header="0.5" footer="0.5"/>
  <pageSetup firstPageNumber="19" useFirstPageNumber="1" fitToHeight="0" horizontalDpi="600" verticalDpi="600" orientation="landscape" scale="74" r:id="rId1"/>
  <headerFooter alignWithMargins="0">
    <oddFooter xml:space="preserve">&amp;LNote: Total student credit hours exclude SAB (Study Abroad) courses. 32 student credit hours were excluded in summer 2003 and 70 were excluded in summer 2002.&amp;C
&amp;ROffice of IRAA
9/9/03
Page &amp;P </oddFooter>
  </headerFooter>
  <rowBreaks count="2" manualBreakCount="2">
    <brk id="46" max="15" man="1"/>
    <brk id="8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Mason</dc:creator>
  <cp:keywords/>
  <dc:description/>
  <cp:lastModifiedBy>Joe</cp:lastModifiedBy>
  <cp:lastPrinted>2003-09-09T14:31:11Z</cp:lastPrinted>
  <dcterms:created xsi:type="dcterms:W3CDTF">2000-10-31T21:19:01Z</dcterms:created>
  <dcterms:modified xsi:type="dcterms:W3CDTF">2003-09-09T17:24:46Z</dcterms:modified>
  <cp:category/>
  <cp:version/>
  <cp:contentType/>
  <cp:contentStatus/>
</cp:coreProperties>
</file>