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725" windowWidth="15360" windowHeight="8415" activeTab="0"/>
  </bookViews>
  <sheets>
    <sheet name="hc, pg1" sheetId="1" r:id="rId1"/>
    <sheet name="hc,race,college, pg2" sheetId="2" r:id="rId2"/>
    <sheet name="crse enrollmnt, pg10" sheetId="3" r:id="rId3"/>
    <sheet name="course enrollmnt, pg 11-13" sheetId="4" r:id="rId4"/>
    <sheet name="course enroll, pg14-16" sheetId="5" r:id="rId5"/>
    <sheet name="college_DEWU p 17" sheetId="6" r:id="rId6"/>
    <sheet name="DEWU_subject p18-20" sheetId="7" r:id="rId7"/>
  </sheets>
  <definedNames>
    <definedName name="HTML_CodePage" hidden="1">1252</definedName>
    <definedName name="HTML_Control" localSheetId="4" hidden="1">{"'hc, pg1'!$A$1:$G$43"}</definedName>
    <definedName name="HTML_Control" hidden="1">{"'hc, pg1'!$A$1:$G$43"}</definedName>
    <definedName name="HTML_Description" hidden="1">""</definedName>
    <definedName name="HTML_Email" hidden="1">""</definedName>
    <definedName name="HTML_Header" hidden="1">""</definedName>
    <definedName name="HTML_LastUpdate" hidden="1">"11/15/00"</definedName>
    <definedName name="HTML_LineAfter" hidden="1">FALSE</definedName>
    <definedName name="HTML_LineBefore" hidden="1">FALSE</definedName>
    <definedName name="HTML_Name" hidden="1">"Jean Mason"</definedName>
    <definedName name="HTML_OBDlg2" hidden="1">TRUE</definedName>
    <definedName name="HTML_OBDlg4" hidden="1">TRUE</definedName>
    <definedName name="HTML_OS" hidden="1">0</definedName>
    <definedName name="HTML_PathFile" hidden="1">"I:\Jean\Fall_HC.htm"</definedName>
    <definedName name="HTML_Title" hidden="1">""</definedName>
    <definedName name="_xlnm.Print_Area" localSheetId="4">'course enroll, pg14-16'!$A$1:$J$137</definedName>
    <definedName name="_xlnm.Print_Area" localSheetId="6">'DEWU_subject p18-20'!$A$1:$P$143</definedName>
    <definedName name="_xlnm.Print_Titles" localSheetId="4">'course enroll, pg14-16'!$1:$6</definedName>
    <definedName name="_xlnm.Print_Titles" localSheetId="3">'course enrollmnt, pg 11-13'!$1:$7</definedName>
    <definedName name="_xlnm.Print_Titles" localSheetId="6">'DEWU_subject p18-20'!$1:$7</definedName>
  </definedNames>
  <calcPr fullCalcOnLoad="1"/>
</workbook>
</file>

<file path=xl/sharedStrings.xml><?xml version="1.0" encoding="utf-8"?>
<sst xmlns="http://schemas.openxmlformats.org/spreadsheetml/2006/main" count="596" uniqueCount="206">
  <si>
    <t>CLEVELAND STATE UNIVERSITY</t>
  </si>
  <si>
    <t>HEADCOUNT ENROLLMENT</t>
  </si>
  <si>
    <t>College Level and Attendance</t>
  </si>
  <si>
    <t>College</t>
  </si>
  <si>
    <t>Level</t>
  </si>
  <si>
    <t>Attendance</t>
  </si>
  <si>
    <t>Total</t>
  </si>
  <si>
    <t>Undergrad</t>
  </si>
  <si>
    <t>Master/Law</t>
  </si>
  <si>
    <t>Doctoral</t>
  </si>
  <si>
    <t>Full-time</t>
  </si>
  <si>
    <t>Part-time</t>
  </si>
  <si>
    <t>Arts &amp; Sciences</t>
  </si>
  <si>
    <t>Business</t>
  </si>
  <si>
    <t>Education</t>
  </si>
  <si>
    <t>Engineering</t>
  </si>
  <si>
    <t>First College</t>
  </si>
  <si>
    <t xml:space="preserve">Law </t>
  </si>
  <si>
    <t>University Studies</t>
  </si>
  <si>
    <t>Urban Affairs</t>
  </si>
  <si>
    <t>Ugrad. NonDegree</t>
  </si>
  <si>
    <t xml:space="preserve">   TOTAL</t>
  </si>
  <si>
    <t>College Level by Attendance</t>
  </si>
  <si>
    <t>Undergraduate</t>
  </si>
  <si>
    <t>Masters/Law</t>
  </si>
  <si>
    <t xml:space="preserve">     TOTAL</t>
  </si>
  <si>
    <t>NOTES:</t>
  </si>
  <si>
    <t>TOTAL</t>
  </si>
  <si>
    <t>Graduate and Law</t>
  </si>
  <si>
    <t xml:space="preserve">Percent Change </t>
  </si>
  <si>
    <t>Law</t>
  </si>
  <si>
    <t>Career Services</t>
  </si>
  <si>
    <t>Military Science</t>
  </si>
  <si>
    <t>By College, Sex and Race</t>
  </si>
  <si>
    <t>White</t>
  </si>
  <si>
    <t>Black</t>
  </si>
  <si>
    <t>Hispanic</t>
  </si>
  <si>
    <t>Asian or Pacific Islander</t>
  </si>
  <si>
    <t>American Indian</t>
  </si>
  <si>
    <t>Non-Resident Aliens</t>
  </si>
  <si>
    <t>Female</t>
  </si>
  <si>
    <t>Male</t>
  </si>
  <si>
    <t>Total Female</t>
  </si>
  <si>
    <t>Total Male</t>
  </si>
  <si>
    <t xml:space="preserve">NOTES: </t>
  </si>
  <si>
    <t>STUDENT CREDIT HOURS AND FTE ENROLLMENT</t>
  </si>
  <si>
    <t>Student Credit Hours (SCH)</t>
  </si>
  <si>
    <t>Full-Time Equivalent (FTE)</t>
  </si>
  <si>
    <t xml:space="preserve">Undergrad </t>
  </si>
  <si>
    <t xml:space="preserve">Graduate and Law </t>
  </si>
  <si>
    <t xml:space="preserve">Total </t>
  </si>
  <si>
    <t>College of Arts &amp; Sciences</t>
  </si>
  <si>
    <t>Anthropology</t>
  </si>
  <si>
    <t>Art</t>
  </si>
  <si>
    <t>Chemistry</t>
  </si>
  <si>
    <t>Classical and Medieval Studies</t>
  </si>
  <si>
    <t>Communications</t>
  </si>
  <si>
    <t>Dramatic Arts</t>
  </si>
  <si>
    <t>Economics</t>
  </si>
  <si>
    <t>English</t>
  </si>
  <si>
    <t>French</t>
  </si>
  <si>
    <t>German</t>
  </si>
  <si>
    <t>Greek</t>
  </si>
  <si>
    <t>History</t>
  </si>
  <si>
    <t>Health Sciences</t>
  </si>
  <si>
    <t>Latin</t>
  </si>
  <si>
    <t>Modern Languages</t>
  </si>
  <si>
    <t>Mathematics</t>
  </si>
  <si>
    <t>Applied Music</t>
  </si>
  <si>
    <t>Music</t>
  </si>
  <si>
    <t>Nursing</t>
  </si>
  <si>
    <t>Philosophy</t>
  </si>
  <si>
    <t>Physics</t>
  </si>
  <si>
    <t>Political Science</t>
  </si>
  <si>
    <t>Psychology</t>
  </si>
  <si>
    <t>Religious Studies</t>
  </si>
  <si>
    <t>Sociology</t>
  </si>
  <si>
    <t>Speech and Hearing</t>
  </si>
  <si>
    <t>Spanish</t>
  </si>
  <si>
    <t>Social Work</t>
  </si>
  <si>
    <t>College of Arts &amp; Sciences Total</t>
  </si>
  <si>
    <t>College of Business</t>
  </si>
  <si>
    <t>Accounting</t>
  </si>
  <si>
    <t>Business Law</t>
  </si>
  <si>
    <t>Computer &amp; Information Science</t>
  </si>
  <si>
    <t>Finance</t>
  </si>
  <si>
    <t>General Administration</t>
  </si>
  <si>
    <t>Health Care Administration</t>
  </si>
  <si>
    <t>Information Systems</t>
  </si>
  <si>
    <t>Marketing</t>
  </si>
  <si>
    <t>Management &amp; Labor</t>
  </si>
  <si>
    <t>Operation Mgmt &amp; Business</t>
  </si>
  <si>
    <t>College of Business Total</t>
  </si>
  <si>
    <t>College of Education</t>
  </si>
  <si>
    <t>Dance</t>
  </si>
  <si>
    <t>Early Childhood Education</t>
  </si>
  <si>
    <t>Education Counseling</t>
  </si>
  <si>
    <t>Education-SIP</t>
  </si>
  <si>
    <t>Middle Childhood Education</t>
  </si>
  <si>
    <t>Education-Special Offering</t>
  </si>
  <si>
    <t>Doctoral Education</t>
  </si>
  <si>
    <t>Special Education</t>
  </si>
  <si>
    <t>Specialized Study &amp; Field Experience</t>
  </si>
  <si>
    <t>Health Education</t>
  </si>
  <si>
    <t>HPER-Core Curriculum</t>
  </si>
  <si>
    <t>Physical Education-Professional</t>
  </si>
  <si>
    <t>Physical Education-Service</t>
  </si>
  <si>
    <t>College of Education Total</t>
  </si>
  <si>
    <t>College of Engineering</t>
  </si>
  <si>
    <t>Chemical Engineering</t>
  </si>
  <si>
    <t>Civil Engineering</t>
  </si>
  <si>
    <t>Engineering Science</t>
  </si>
  <si>
    <t>Mechanical Engineering</t>
  </si>
  <si>
    <t>Engineering Mechanics</t>
  </si>
  <si>
    <t>College of Engineering Total</t>
  </si>
  <si>
    <t>College of Law</t>
  </si>
  <si>
    <t>Curriculum &amp; Instruction</t>
  </si>
  <si>
    <t>University Studies Total</t>
  </si>
  <si>
    <t>College of Urban Affairs</t>
  </si>
  <si>
    <t>Environmental Studies</t>
  </si>
  <si>
    <t>Public Administration</t>
  </si>
  <si>
    <t>Planning, Design &amp; Development</t>
  </si>
  <si>
    <t>Urban Studies</t>
  </si>
  <si>
    <t>College of Urban Affairs Total</t>
  </si>
  <si>
    <t>Air Force ROTC</t>
  </si>
  <si>
    <t>Military Science Total</t>
  </si>
  <si>
    <t>CSU TOTAL</t>
  </si>
  <si>
    <t>Public Health</t>
  </si>
  <si>
    <t>Women's Studies</t>
  </si>
  <si>
    <t>Doctor of Business Administration</t>
  </si>
  <si>
    <t>Cleveland State University</t>
  </si>
  <si>
    <t>Graduate/Law</t>
  </si>
  <si>
    <t>Percent Change</t>
  </si>
  <si>
    <t>College of Arts and Sciences Total</t>
  </si>
  <si>
    <t>Master of Business Administration</t>
  </si>
  <si>
    <t>College/Course Subject</t>
  </si>
  <si>
    <t>SUMMARY OF STUDENT CREDIT HOURS BY MEETING TIME</t>
  </si>
  <si>
    <t>Meeting Time</t>
  </si>
  <si>
    <t>Day</t>
  </si>
  <si>
    <t>Math Technology</t>
  </si>
  <si>
    <t>Biology (BIO)</t>
  </si>
  <si>
    <t>Geology (GEO)</t>
  </si>
  <si>
    <t>Biology, Geology &amp; Environmental Science</t>
  </si>
  <si>
    <t>College of Arts and Sciences</t>
  </si>
  <si>
    <t>English Translations of Foreign Literature</t>
  </si>
  <si>
    <t>Electrical &amp; Computer Egr</t>
  </si>
  <si>
    <t>Electronic Engineering Tech</t>
  </si>
  <si>
    <t>General Engineering Tech</t>
  </si>
  <si>
    <t>Industrial &amp; Manufacturing Egr</t>
  </si>
  <si>
    <t>Adult Learning &amp; Development (ALD)</t>
  </si>
  <si>
    <t>Individually Arranged</t>
  </si>
  <si>
    <t>Mechanical Engineering Technology</t>
  </si>
  <si>
    <t>Curriculum &amp; Instruction (Graduate: EDB, EGT, &amp; ETE)</t>
  </si>
  <si>
    <t>Industrial &amp; Manufacturing Engineering</t>
  </si>
  <si>
    <t>Evening</t>
  </si>
  <si>
    <t>Weekend</t>
  </si>
  <si>
    <t xml:space="preserve">Individually Arranged </t>
  </si>
  <si>
    <t>STUDENT CREDIT HOURS  BY COLLEGE, DEPARTMENT AND MEETING TIME</t>
  </si>
  <si>
    <t>Master of Business Admin</t>
  </si>
  <si>
    <t>Curriculum &amp; Instruction (EDB, EGT, ETE)</t>
  </si>
  <si>
    <t>Special Education (ESE, EDW, EDX)</t>
  </si>
  <si>
    <t>2. Full-time status was defined as: Any student registered for a minimum of 12 hours for all levels.</t>
  </si>
  <si>
    <t>Education-Secondary (EDS)</t>
  </si>
  <si>
    <t>Arts &amp; Science</t>
  </si>
  <si>
    <t>Doctor of Business Admin</t>
  </si>
  <si>
    <t>Education-Secondary</t>
  </si>
  <si>
    <t>Electronic Engineering Technology</t>
  </si>
  <si>
    <t>General Engineering Technology</t>
  </si>
  <si>
    <t>Mechanical Egr Tech</t>
  </si>
  <si>
    <t>Urban Services Administration</t>
  </si>
  <si>
    <t xml:space="preserve">Business </t>
  </si>
  <si>
    <t>Environmental Science (EVS)</t>
  </si>
  <si>
    <t>National Student Exchange</t>
  </si>
  <si>
    <t xml:space="preserve">Public Safety Management </t>
  </si>
  <si>
    <t xml:space="preserve">Urban Services Administration </t>
  </si>
  <si>
    <t>Graduate Studies</t>
  </si>
  <si>
    <t>Summary of Student Credit Hours by Course Level</t>
  </si>
  <si>
    <t>Specialized Instructional/Teacher Education</t>
  </si>
  <si>
    <t>Notes:</t>
  </si>
  <si>
    <t>College by Course Level</t>
  </si>
  <si>
    <t>Linguistics</t>
  </si>
  <si>
    <t>Registered Credit Hours *</t>
  </si>
  <si>
    <t>Graduate</t>
  </si>
  <si>
    <t>Headcount</t>
  </si>
  <si>
    <t>Cumulative Percent</t>
  </si>
  <si>
    <t>* Fractionated student credit hours were rounded to the nearest whole hour.</t>
  </si>
  <si>
    <t>&gt;=24</t>
  </si>
  <si>
    <t>Registered Students by Level and Credit Hour (SCH) Distribution</t>
  </si>
  <si>
    <t>TOTAL STUDENT CREDIT HOURS COMPARED TO PRIOR YEAR</t>
  </si>
  <si>
    <t>Italian</t>
  </si>
  <si>
    <t>Social Science</t>
  </si>
  <si>
    <t>Environmental Engineering</t>
  </si>
  <si>
    <t>Public Safety Management</t>
  </si>
  <si>
    <t>First College Total</t>
  </si>
  <si>
    <t>First College Courses</t>
  </si>
  <si>
    <t>Fall 2003</t>
  </si>
  <si>
    <t>1. Total headcount in this report excludes 6 students with zero credit hours and 5 students taking SAB (Study Abroad) courses only. The total unduplicated headcount without these omissions is 16,257.</t>
  </si>
  <si>
    <t>2. Total headcount in this report excludes 6 students with zero credit hours and 5 students taking SAB (Study Abroad) courses only. The total unduplicated headcount without these omissions is 16,257.</t>
  </si>
  <si>
    <t>1. Minority students are 23.5% of the total population, or 25.8% of the students identified by race.</t>
  </si>
  <si>
    <t>Humanities</t>
  </si>
  <si>
    <t>Personally-designed major</t>
  </si>
  <si>
    <t>Coun, Admin, Super, Adult (ADM, EDE, FRL)</t>
  </si>
  <si>
    <t>Note: Total student credit hours exclude SAB (Study Abroad) courses. 70 student credit hours (sch) were excluded in fall 2003 and 36 excluded in fall 2002.</t>
  </si>
  <si>
    <t>3. Nursing is included in the College of Education.</t>
  </si>
  <si>
    <t>Total student credit hours exclude SAB (Study Abroad) courses. 70 student credit hours were excluded in fall 2003 and 36 were excluded in fall 2002. In 2002 and 2003 Nursing is included in the Collge of Education.</t>
  </si>
  <si>
    <t>Not Reported</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</si>
</sst>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0.0%"/>
    <numFmt numFmtId="167" formatCode="0.0\ "/>
    <numFmt numFmtId="168" formatCode="#,##0.0"/>
    <numFmt numFmtId="169" formatCode="_(* #,##0.0_);_(* \(#,##0.0\);_(* &quot;-&quot;?_);_(@_)"/>
    <numFmt numFmtId="170" formatCode="0.000%"/>
    <numFmt numFmtId="171" formatCode="#,##0.000"/>
    <numFmt numFmtId="172" formatCode="0\ "/>
    <numFmt numFmtId="173" formatCode="0.0"/>
    <numFmt numFmtId="174" formatCode="#,##0.0000"/>
    <numFmt numFmtId="175" formatCode="#,##0.00000"/>
    <numFmt numFmtId="176" formatCode="#,##0.000000"/>
    <numFmt numFmtId="177" formatCode="#,##0.0000000"/>
    <numFmt numFmtId="178" formatCode="#,##0.00000000"/>
    <numFmt numFmtId="179" formatCode="#,##0.000000000"/>
    <numFmt numFmtId="180" formatCode="#,##0.0000000000"/>
    <numFmt numFmtId="181" formatCode="#,##0.00000000000"/>
    <numFmt numFmtId="182" formatCode="#,##0.000000000000"/>
    <numFmt numFmtId="183" formatCode="#,##0.0000000000000"/>
  </numFmts>
  <fonts count="15">
    <font>
      <sz val="10"/>
      <name val="Arial"/>
      <family val="0"/>
    </font>
    <font>
      <b/>
      <sz val="12"/>
      <name val="Arial"/>
      <family val="2"/>
    </font>
    <font>
      <b/>
      <sz val="14"/>
      <name val="Arial"/>
      <family val="2"/>
    </font>
    <font>
      <b/>
      <sz val="10"/>
      <name val="Arial"/>
      <family val="2"/>
    </font>
    <font>
      <sz val="12"/>
      <name val="Arial"/>
      <family val="2"/>
    </font>
    <font>
      <sz val="9"/>
      <name val="Arial"/>
      <family val="2"/>
    </font>
    <font>
      <sz val="8"/>
      <name val="Arial"/>
      <family val="2"/>
    </font>
    <font>
      <b/>
      <sz val="9"/>
      <name val="Arial"/>
      <family val="2"/>
    </font>
    <font>
      <b/>
      <sz val="11"/>
      <name val="Arial"/>
      <family val="2"/>
    </font>
    <font>
      <b/>
      <i/>
      <sz val="9"/>
      <name val="Arial"/>
      <family val="2"/>
    </font>
    <font>
      <sz val="10"/>
      <color indexed="8"/>
      <name val="MS Sans Serif"/>
      <family val="0"/>
    </font>
    <font>
      <sz val="9"/>
      <color indexed="8"/>
      <name val="Arial"/>
      <family val="2"/>
    </font>
    <font>
      <u val="single"/>
      <sz val="10"/>
      <color indexed="12"/>
      <name val="Arial"/>
      <family val="0"/>
    </font>
    <font>
      <u val="single"/>
      <sz val="10"/>
      <color indexed="36"/>
      <name val="Arial"/>
      <family val="0"/>
    </font>
    <font>
      <sz val="10"/>
      <color indexed="8"/>
      <name val="Arial"/>
      <family val="0"/>
    </font>
  </fonts>
  <fills count="7">
    <fill>
      <patternFill/>
    </fill>
    <fill>
      <patternFill patternType="gray125"/>
    </fill>
    <fill>
      <patternFill patternType="solid">
        <fgColor indexed="65"/>
        <bgColor indexed="64"/>
      </patternFill>
    </fill>
    <fill>
      <patternFill patternType="solid">
        <fgColor indexed="65"/>
        <bgColor indexed="64"/>
      </patternFill>
    </fill>
    <fill>
      <patternFill patternType="solid">
        <fgColor indexed="13"/>
        <bgColor indexed="64"/>
      </patternFill>
    </fill>
    <fill>
      <patternFill patternType="solid">
        <fgColor indexed="13"/>
        <bgColor indexed="64"/>
      </patternFill>
    </fill>
    <fill>
      <patternFill patternType="solid">
        <fgColor indexed="13"/>
        <bgColor indexed="64"/>
      </patternFill>
    </fill>
  </fills>
  <borders count="89">
    <border>
      <left/>
      <right/>
      <top/>
      <bottom/>
      <diagonal/>
    </border>
    <border>
      <left>
        <color indexed="63"/>
      </left>
      <right style="thin"/>
      <top style="thin"/>
      <bottom style="thin"/>
    </border>
    <border>
      <left>
        <color indexed="63"/>
      </left>
      <right>
        <color indexed="63"/>
      </right>
      <top>
        <color indexed="63"/>
      </top>
      <bottom style="thin"/>
    </border>
    <border>
      <left style="hair"/>
      <right style="hair"/>
      <top>
        <color indexed="63"/>
      </top>
      <bottom style="thin"/>
    </border>
    <border>
      <left style="thin">
        <color indexed="8"/>
      </left>
      <right>
        <color indexed="63"/>
      </right>
      <top>
        <color indexed="63"/>
      </top>
      <bottom style="thin"/>
    </border>
    <border>
      <left style="hair"/>
      <right style="thin"/>
      <top>
        <color indexed="63"/>
      </top>
      <bottom style="thin"/>
    </border>
    <border>
      <left style="thin"/>
      <right style="thin"/>
      <top>
        <color indexed="63"/>
      </top>
      <bottom style="thin"/>
    </border>
    <border>
      <left style="thin"/>
      <right style="thin"/>
      <top>
        <color indexed="63"/>
      </top>
      <bottom>
        <color indexed="63"/>
      </bottom>
    </border>
    <border>
      <left style="hair"/>
      <right style="hair"/>
      <top>
        <color indexed="63"/>
      </top>
      <bottom>
        <color indexed="63"/>
      </bottom>
    </border>
    <border>
      <left style="hair"/>
      <right>
        <color indexed="63"/>
      </right>
      <top style="thin"/>
      <bottom>
        <color indexed="63"/>
      </bottom>
    </border>
    <border>
      <left style="thin"/>
      <right style="hair"/>
      <top style="thin"/>
      <bottom>
        <color indexed="63"/>
      </bottom>
    </border>
    <border>
      <left style="thin"/>
      <right style="thin"/>
      <top style="thin"/>
      <bottom>
        <color indexed="63"/>
      </bottom>
    </border>
    <border>
      <left style="hair"/>
      <right>
        <color indexed="63"/>
      </right>
      <top>
        <color indexed="63"/>
      </top>
      <bottom>
        <color indexed="63"/>
      </bottom>
    </border>
    <border>
      <left style="thin"/>
      <right style="hair"/>
      <top>
        <color indexed="63"/>
      </top>
      <bottom>
        <color indexed="63"/>
      </bottom>
    </border>
    <border>
      <left style="thin"/>
      <right style="thin"/>
      <top style="thin"/>
      <bottom style="thin"/>
    </border>
    <border>
      <left>
        <color indexed="63"/>
      </left>
      <right>
        <color indexed="63"/>
      </right>
      <top style="medium">
        <color indexed="8"/>
      </top>
      <bottom>
        <color indexed="63"/>
      </bottom>
    </border>
    <border>
      <left>
        <color indexed="63"/>
      </left>
      <right>
        <color indexed="63"/>
      </right>
      <top>
        <color indexed="63"/>
      </top>
      <bottom style="thin">
        <color indexed="8"/>
      </bottom>
    </border>
    <border>
      <left style="hair">
        <color indexed="8"/>
      </left>
      <right style="thin">
        <color indexed="8"/>
      </right>
      <top>
        <color indexed="63"/>
      </top>
      <bottom style="thin">
        <color indexed="8"/>
      </bottom>
    </border>
    <border>
      <left style="hair">
        <color indexed="8"/>
      </left>
      <right style="thin"/>
      <top>
        <color indexed="63"/>
      </top>
      <bottom style="thin">
        <color indexed="8"/>
      </bottom>
    </border>
    <border>
      <left style="hair">
        <color indexed="8"/>
      </left>
      <right style="thin">
        <color indexed="8"/>
      </right>
      <top>
        <color indexed="63"/>
      </top>
      <bottom>
        <color indexed="63"/>
      </bottom>
    </border>
    <border>
      <left style="thin">
        <color indexed="8"/>
      </left>
      <right>
        <color indexed="63"/>
      </right>
      <top>
        <color indexed="63"/>
      </top>
      <bottom>
        <color indexed="63"/>
      </bottom>
    </border>
    <border>
      <left style="hair">
        <color indexed="8"/>
      </left>
      <right style="thin">
        <color indexed="8"/>
      </right>
      <top>
        <color indexed="63"/>
      </top>
      <bottom style="thin"/>
    </border>
    <border>
      <left style="thin"/>
      <right>
        <color indexed="63"/>
      </right>
      <top>
        <color indexed="63"/>
      </top>
      <bottom style="thin"/>
    </border>
    <border>
      <left style="hair"/>
      <right>
        <color indexed="63"/>
      </right>
      <top>
        <color indexed="63"/>
      </top>
      <bottom style="thin"/>
    </border>
    <border>
      <left style="thin"/>
      <right style="hair"/>
      <top>
        <color indexed="63"/>
      </top>
      <bottom style="thin"/>
    </border>
    <border>
      <left style="hair">
        <color indexed="8"/>
      </left>
      <right style="thin">
        <color indexed="8"/>
      </right>
      <top style="thin">
        <color indexed="8"/>
      </top>
      <bottom>
        <color indexed="63"/>
      </bottom>
    </border>
    <border>
      <left style="thin"/>
      <right>
        <color indexed="63"/>
      </right>
      <top style="thin"/>
      <bottom>
        <color indexed="63"/>
      </bottom>
    </border>
    <border>
      <left style="thin"/>
      <right style="hair"/>
      <top style="thin"/>
      <bottom style="thin"/>
    </border>
    <border>
      <left style="hair"/>
      <right style="hair"/>
      <top style="thin"/>
      <bottom style="thin"/>
    </border>
    <border>
      <left>
        <color indexed="63"/>
      </left>
      <right>
        <color indexed="63"/>
      </right>
      <top style="thin"/>
      <bottom style="thin"/>
    </border>
    <border>
      <left style="hair"/>
      <right style="thin"/>
      <top style="thin"/>
      <bottom style="thin"/>
    </border>
    <border>
      <left style="hair"/>
      <right style="thin"/>
      <top>
        <color indexed="63"/>
      </top>
      <bottom>
        <color indexed="63"/>
      </bottom>
    </border>
    <border>
      <left style="thin"/>
      <right>
        <color indexed="63"/>
      </right>
      <top>
        <color indexed="63"/>
      </top>
      <bottom>
        <color indexed="63"/>
      </bottom>
    </border>
    <border>
      <left style="hair"/>
      <right style="hair"/>
      <top style="thin"/>
      <bottom>
        <color indexed="63"/>
      </bottom>
    </border>
    <border>
      <left>
        <color indexed="63"/>
      </left>
      <right>
        <color indexed="63"/>
      </right>
      <top style="thin"/>
      <bottom>
        <color indexed="63"/>
      </bottom>
    </border>
    <border>
      <left style="hair"/>
      <right style="thin"/>
      <top style="thin"/>
      <bottom>
        <color indexed="63"/>
      </bottom>
    </border>
    <border>
      <left style="thin"/>
      <right>
        <color indexed="63"/>
      </right>
      <top style="hair"/>
      <bottom style="hair"/>
    </border>
    <border>
      <left style="thin"/>
      <right style="hair"/>
      <top style="hair"/>
      <bottom style="hair"/>
    </border>
    <border>
      <left style="hair"/>
      <right style="hair"/>
      <top style="hair"/>
      <bottom style="hair"/>
    </border>
    <border>
      <left style="thin"/>
      <right style="hair"/>
      <top>
        <color indexed="63"/>
      </top>
      <bottom style="hair"/>
    </border>
    <border>
      <left style="hair"/>
      <right style="hair"/>
      <top>
        <color indexed="63"/>
      </top>
      <bottom style="hair"/>
    </border>
    <border>
      <left>
        <color indexed="63"/>
      </left>
      <right style="hair"/>
      <top>
        <color indexed="63"/>
      </top>
      <bottom style="hair"/>
    </border>
    <border>
      <left style="hair"/>
      <right style="thin"/>
      <top>
        <color indexed="63"/>
      </top>
      <bottom style="hair"/>
    </border>
    <border>
      <left style="thin"/>
      <right>
        <color indexed="63"/>
      </right>
      <top style="hair"/>
      <bottom style="thin"/>
    </border>
    <border>
      <left>
        <color indexed="63"/>
      </left>
      <right style="hair"/>
      <top style="hair"/>
      <bottom style="hair"/>
    </border>
    <border>
      <left style="hair"/>
      <right>
        <color indexed="63"/>
      </right>
      <top>
        <color indexed="63"/>
      </top>
      <bottom style="hair"/>
    </border>
    <border>
      <left style="hair"/>
      <right style="thin"/>
      <top style="hair"/>
      <bottom style="hair"/>
    </border>
    <border>
      <left style="hair"/>
      <right>
        <color indexed="63"/>
      </right>
      <top style="hair"/>
      <bottom style="hair"/>
    </border>
    <border>
      <left style="thin"/>
      <right>
        <color indexed="63"/>
      </right>
      <top>
        <color indexed="63"/>
      </top>
      <bottom style="hair"/>
    </border>
    <border>
      <left style="thin"/>
      <right>
        <color indexed="63"/>
      </right>
      <top style="thin"/>
      <bottom style="thin"/>
    </border>
    <border>
      <left style="thin"/>
      <right>
        <color indexed="63"/>
      </right>
      <top style="thin"/>
      <bottom style="hair"/>
    </border>
    <border>
      <left style="thin"/>
      <right style="hair"/>
      <top style="thin"/>
      <bottom style="hair"/>
    </border>
    <border>
      <left style="hair"/>
      <right style="hair"/>
      <top style="thin"/>
      <bottom style="hair"/>
    </border>
    <border>
      <left style="hair"/>
      <right style="thin"/>
      <top style="thin"/>
      <bottom style="hair"/>
    </border>
    <border>
      <left style="hair"/>
      <right>
        <color indexed="63"/>
      </right>
      <top style="thin"/>
      <bottom style="thin"/>
    </border>
    <border>
      <left>
        <color indexed="63"/>
      </left>
      <right style="hair"/>
      <top>
        <color indexed="63"/>
      </top>
      <bottom style="thin"/>
    </border>
    <border>
      <left>
        <color indexed="63"/>
      </left>
      <right style="thin"/>
      <top>
        <color indexed="63"/>
      </top>
      <bottom style="thin"/>
    </border>
    <border>
      <left style="hair"/>
      <right>
        <color indexed="63"/>
      </right>
      <top style="thin"/>
      <bottom style="hair"/>
    </border>
    <border>
      <left>
        <color indexed="63"/>
      </left>
      <right style="thin"/>
      <top style="hair"/>
      <bottom style="hair"/>
    </border>
    <border>
      <left>
        <color indexed="63"/>
      </left>
      <right style="thin"/>
      <top style="thin"/>
      <bottom style="hair"/>
    </border>
    <border>
      <left>
        <color indexed="63"/>
      </left>
      <right style="hair"/>
      <top style="thin"/>
      <bottom style="hair"/>
    </border>
    <border>
      <left>
        <color indexed="63"/>
      </left>
      <right style="thin"/>
      <top>
        <color indexed="63"/>
      </top>
      <bottom style="hair"/>
    </border>
    <border>
      <left>
        <color indexed="63"/>
      </left>
      <right style="hair"/>
      <top>
        <color indexed="63"/>
      </top>
      <bottom>
        <color indexed="63"/>
      </bottom>
    </border>
    <border>
      <left>
        <color indexed="63"/>
      </left>
      <right style="thin"/>
      <top>
        <color indexed="63"/>
      </top>
      <bottom>
        <color indexed="63"/>
      </bottom>
    </border>
    <border>
      <left style="thin"/>
      <right>
        <color indexed="63"/>
      </right>
      <top style="hair"/>
      <bottom>
        <color indexed="63"/>
      </bottom>
    </border>
    <border>
      <left>
        <color indexed="63"/>
      </left>
      <right style="hair"/>
      <top style="thin"/>
      <bottom>
        <color indexed="63"/>
      </bottom>
    </border>
    <border>
      <left>
        <color indexed="63"/>
      </left>
      <right style="thin"/>
      <top style="thin"/>
      <bottom>
        <color indexed="63"/>
      </bottom>
    </border>
    <border>
      <left style="hair"/>
      <right style="thin"/>
      <top style="hair"/>
      <bottom>
        <color indexed="63"/>
      </bottom>
    </border>
    <border>
      <left style="thin"/>
      <right style="hair"/>
      <top style="hair"/>
      <bottom>
        <color indexed="63"/>
      </bottom>
    </border>
    <border>
      <left>
        <color indexed="63"/>
      </left>
      <right style="hair"/>
      <top style="hair"/>
      <bottom>
        <color indexed="63"/>
      </bottom>
    </border>
    <border>
      <left style="hair"/>
      <right style="hair"/>
      <top style="hair"/>
      <bottom>
        <color indexed="63"/>
      </bottom>
    </border>
    <border>
      <left style="hair"/>
      <right>
        <color indexed="63"/>
      </right>
      <top style="hair"/>
      <bottom>
        <color indexed="63"/>
      </bottom>
    </border>
    <border>
      <left style="thin"/>
      <right style="thin"/>
      <top style="thin"/>
      <bottom style="hair"/>
    </border>
    <border>
      <left style="thin"/>
      <right style="thin"/>
      <top style="hair"/>
      <bottom style="hair"/>
    </border>
    <border>
      <left style="thin"/>
      <right style="hair"/>
      <top style="hair"/>
      <bottom style="thin"/>
    </border>
    <border>
      <left>
        <color indexed="63"/>
      </left>
      <right>
        <color indexed="63"/>
      </right>
      <top style="hair"/>
      <bottom style="thin"/>
    </border>
    <border>
      <left style="hair"/>
      <right style="thin"/>
      <top style="hair"/>
      <bottom style="thin"/>
    </border>
    <border>
      <left>
        <color indexed="63"/>
      </left>
      <right style="hair"/>
      <top style="hair"/>
      <bottom style="thin"/>
    </border>
    <border>
      <left style="hair"/>
      <right>
        <color indexed="63"/>
      </right>
      <top style="hair"/>
      <bottom style="thin"/>
    </border>
    <border>
      <left>
        <color indexed="63"/>
      </left>
      <right>
        <color indexed="63"/>
      </right>
      <top>
        <color indexed="63"/>
      </top>
      <bottom style="hair"/>
    </border>
    <border>
      <left>
        <color indexed="63"/>
      </left>
      <right>
        <color indexed="63"/>
      </right>
      <top style="hair"/>
      <bottom style="hair"/>
    </border>
    <border>
      <left>
        <color indexed="63"/>
      </left>
      <right style="thin">
        <color indexed="8"/>
      </right>
      <top>
        <color indexed="63"/>
      </top>
      <bottom style="thin"/>
    </border>
    <border>
      <left style="thin">
        <color indexed="8"/>
      </left>
      <right style="thin"/>
      <top>
        <color indexed="63"/>
      </top>
      <bottom style="thin"/>
    </border>
    <border>
      <left>
        <color indexed="63"/>
      </left>
      <right style="hair"/>
      <top style="thin"/>
      <bottom style="thin"/>
    </border>
    <border>
      <left style="hair"/>
      <right style="hair"/>
      <top style="hair"/>
      <bottom style="thin"/>
    </border>
    <border>
      <left>
        <color indexed="63"/>
      </left>
      <right style="thin"/>
      <top style="hair"/>
      <bottom style="thin"/>
    </border>
    <border>
      <left>
        <color indexed="63"/>
      </left>
      <right>
        <color indexed="63"/>
      </right>
      <top>
        <color indexed="63"/>
      </top>
      <bottom style="medium">
        <color indexed="8"/>
      </bottom>
    </border>
    <border>
      <left>
        <color indexed="63"/>
      </left>
      <right style="thin">
        <color indexed="8"/>
      </right>
      <top style="thin"/>
      <bottom style="thin"/>
    </border>
    <border>
      <left style="thin">
        <color indexed="8"/>
      </left>
      <right>
        <color indexed="63"/>
      </right>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4" fillId="0" borderId="0">
      <alignment/>
      <protection/>
    </xf>
    <xf numFmtId="0" fontId="10" fillId="0" borderId="0">
      <alignment/>
      <protection/>
    </xf>
    <xf numFmtId="9" fontId="0" fillId="0" borderId="0" applyFont="0" applyFill="0" applyBorder="0" applyAlignment="0" applyProtection="0"/>
  </cellStyleXfs>
  <cellXfs count="651">
    <xf numFmtId="0" fontId="0" fillId="0" borderId="0" xfId="0" applyAlignment="1">
      <alignment/>
    </xf>
    <xf numFmtId="0" fontId="0" fillId="0" borderId="0" xfId="0" applyFont="1" applyAlignment="1">
      <alignment vertical="center"/>
    </xf>
    <xf numFmtId="0" fontId="2" fillId="0" borderId="0" xfId="0" applyFont="1" applyAlignment="1" applyProtection="1">
      <alignment horizontal="centerContinuous" vertical="center"/>
      <protection/>
    </xf>
    <xf numFmtId="0" fontId="2" fillId="0" borderId="0" xfId="0" applyFont="1" applyAlignment="1" applyProtection="1">
      <alignment horizontal="left" vertical="center"/>
      <protection/>
    </xf>
    <xf numFmtId="0" fontId="0" fillId="0" borderId="0" xfId="0" applyFont="1" applyAlignment="1">
      <alignment horizontal="centerContinuous" vertical="center"/>
    </xf>
    <xf numFmtId="0" fontId="1" fillId="0" borderId="1" xfId="0" applyFont="1" applyBorder="1" applyAlignment="1" applyProtection="1">
      <alignment horizontal="center" vertical="center"/>
      <protection/>
    </xf>
    <xf numFmtId="0" fontId="3" fillId="0" borderId="0" xfId="0" applyFont="1" applyAlignment="1">
      <alignment vertical="center"/>
    </xf>
    <xf numFmtId="0" fontId="1" fillId="0" borderId="2" xfId="0" applyFont="1" applyBorder="1" applyAlignment="1" applyProtection="1">
      <alignment horizontal="centerContinuous" vertical="center" wrapText="1"/>
      <protection/>
    </xf>
    <xf numFmtId="0" fontId="1" fillId="0" borderId="3" xfId="0" applyFont="1" applyBorder="1" applyAlignment="1" applyProtection="1">
      <alignment horizontal="centerContinuous" vertical="center" wrapText="1"/>
      <protection/>
    </xf>
    <xf numFmtId="0" fontId="1" fillId="0" borderId="4" xfId="0" applyFont="1" applyBorder="1" applyAlignment="1" applyProtection="1">
      <alignment horizontal="centerContinuous" vertical="center" wrapText="1"/>
      <protection/>
    </xf>
    <xf numFmtId="0" fontId="1" fillId="0" borderId="5" xfId="0" applyFont="1" applyBorder="1" applyAlignment="1" applyProtection="1">
      <alignment horizontal="centerContinuous" vertical="center" wrapText="1"/>
      <protection/>
    </xf>
    <xf numFmtId="0" fontId="1" fillId="0" borderId="6" xfId="0" applyFont="1" applyBorder="1" applyAlignment="1" applyProtection="1">
      <alignment horizontal="centerContinuous" vertical="center"/>
      <protection/>
    </xf>
    <xf numFmtId="0" fontId="1" fillId="0" borderId="7" xfId="0" applyFont="1" applyBorder="1" applyAlignment="1" applyProtection="1">
      <alignment horizontal="left" vertical="center"/>
      <protection/>
    </xf>
    <xf numFmtId="3" fontId="4" fillId="0" borderId="0" xfId="0" applyNumberFormat="1" applyFont="1" applyBorder="1" applyAlignment="1" applyProtection="1">
      <alignment vertical="center"/>
      <protection/>
    </xf>
    <xf numFmtId="3" fontId="4" fillId="0" borderId="8" xfId="0" applyNumberFormat="1" applyFont="1" applyBorder="1" applyAlignment="1" applyProtection="1">
      <alignment vertical="center"/>
      <protection/>
    </xf>
    <xf numFmtId="3" fontId="4" fillId="0" borderId="9" xfId="0" applyNumberFormat="1" applyFont="1" applyBorder="1" applyAlignment="1" applyProtection="1">
      <alignment vertical="center"/>
      <protection/>
    </xf>
    <xf numFmtId="3" fontId="4" fillId="0" borderId="10" xfId="0" applyNumberFormat="1" applyFont="1" applyBorder="1" applyAlignment="1">
      <alignment/>
    </xf>
    <xf numFmtId="3" fontId="4" fillId="0" borderId="0" xfId="0" applyNumberFormat="1" applyFont="1" applyAlignment="1">
      <alignment/>
    </xf>
    <xf numFmtId="3" fontId="4" fillId="0" borderId="11" xfId="0" applyNumberFormat="1" applyFont="1" applyBorder="1" applyAlignment="1" applyProtection="1">
      <alignment vertical="center"/>
      <protection/>
    </xf>
    <xf numFmtId="3" fontId="4" fillId="0" borderId="12" xfId="0" applyNumberFormat="1" applyFont="1" applyBorder="1" applyAlignment="1" applyProtection="1">
      <alignment vertical="center"/>
      <protection/>
    </xf>
    <xf numFmtId="3" fontId="4" fillId="0" borderId="13" xfId="0" applyNumberFormat="1" applyFont="1" applyBorder="1" applyAlignment="1">
      <alignment/>
    </xf>
    <xf numFmtId="3" fontId="4" fillId="0" borderId="7" xfId="0" applyNumberFormat="1" applyFont="1" applyBorder="1" applyAlignment="1" applyProtection="1">
      <alignment vertical="center"/>
      <protection/>
    </xf>
    <xf numFmtId="0" fontId="1" fillId="0" borderId="7" xfId="0" applyFont="1" applyBorder="1" applyAlignment="1" applyProtection="1" quotePrefix="1">
      <alignment horizontal="left" vertical="center"/>
      <protection/>
    </xf>
    <xf numFmtId="0" fontId="0" fillId="0" borderId="0" xfId="0" applyFont="1" applyBorder="1" applyAlignment="1">
      <alignment vertical="center"/>
    </xf>
    <xf numFmtId="0" fontId="1" fillId="0" borderId="14" xfId="0" applyFont="1" applyBorder="1" applyAlignment="1" applyProtection="1">
      <alignment horizontal="center" vertical="center"/>
      <protection/>
    </xf>
    <xf numFmtId="0" fontId="4" fillId="0" borderId="0" xfId="0" applyFont="1" applyAlignment="1">
      <alignment horizontal="centerContinuous" vertical="center"/>
    </xf>
    <xf numFmtId="0" fontId="4" fillId="0" borderId="15" xfId="0" applyFont="1" applyBorder="1" applyAlignment="1">
      <alignment horizontal="centerContinuous" vertical="center"/>
    </xf>
    <xf numFmtId="0" fontId="1" fillId="0" borderId="16" xfId="0" applyFont="1" applyBorder="1" applyAlignment="1" applyProtection="1">
      <alignment horizontal="center" vertical="center"/>
      <protection/>
    </xf>
    <xf numFmtId="0" fontId="1" fillId="0" borderId="17" xfId="0" applyFont="1" applyBorder="1" applyAlignment="1" applyProtection="1">
      <alignment horizontal="center" vertical="center"/>
      <protection/>
    </xf>
    <xf numFmtId="0" fontId="1" fillId="0" borderId="18" xfId="0" applyFont="1" applyBorder="1" applyAlignment="1" applyProtection="1">
      <alignment horizontal="center" vertical="center"/>
      <protection/>
    </xf>
    <xf numFmtId="3" fontId="4" fillId="0" borderId="19" xfId="0" applyNumberFormat="1" applyFont="1" applyBorder="1" applyAlignment="1" applyProtection="1">
      <alignment vertical="center"/>
      <protection/>
    </xf>
    <xf numFmtId="0" fontId="4" fillId="0" borderId="20" xfId="0" applyFont="1" applyBorder="1" applyAlignment="1" applyProtection="1">
      <alignment vertical="center"/>
      <protection/>
    </xf>
    <xf numFmtId="0" fontId="4" fillId="0" borderId="19" xfId="0" applyFont="1" applyBorder="1" applyAlignment="1" applyProtection="1">
      <alignment vertical="center"/>
      <protection/>
    </xf>
    <xf numFmtId="0" fontId="4" fillId="0" borderId="0" xfId="0" applyFont="1" applyBorder="1" applyAlignment="1" applyProtection="1">
      <alignment vertical="center"/>
      <protection/>
    </xf>
    <xf numFmtId="0" fontId="4" fillId="0" borderId="2" xfId="0" applyFont="1" applyBorder="1" applyAlignment="1" applyProtection="1">
      <alignment vertical="center"/>
      <protection/>
    </xf>
    <xf numFmtId="0" fontId="4" fillId="0" borderId="21" xfId="0" applyFont="1" applyBorder="1" applyAlignment="1" applyProtection="1">
      <alignment vertical="center"/>
      <protection/>
    </xf>
    <xf numFmtId="0" fontId="4" fillId="0" borderId="4" xfId="0" applyFont="1" applyBorder="1" applyAlignment="1" applyProtection="1">
      <alignment vertical="center"/>
      <protection/>
    </xf>
    <xf numFmtId="3" fontId="4" fillId="0" borderId="21" xfId="0" applyNumberFormat="1" applyFont="1" applyBorder="1" applyAlignment="1" applyProtection="1">
      <alignment vertical="center"/>
      <protection/>
    </xf>
    <xf numFmtId="0" fontId="0" fillId="0" borderId="0" xfId="0" applyFont="1" applyAlignment="1">
      <alignment horizontal="left" vertical="center"/>
    </xf>
    <xf numFmtId="0" fontId="5" fillId="0" borderId="0" xfId="0" applyFont="1" applyAlignment="1">
      <alignment vertical="center"/>
    </xf>
    <xf numFmtId="3" fontId="4" fillId="0" borderId="2" xfId="0" applyNumberFormat="1" applyFont="1" applyBorder="1" applyAlignment="1" applyProtection="1">
      <alignment vertical="center"/>
      <protection/>
    </xf>
    <xf numFmtId="0" fontId="1" fillId="0" borderId="2" xfId="0" applyFont="1" applyBorder="1" applyAlignment="1" applyProtection="1">
      <alignment horizontal="center" vertical="center"/>
      <protection/>
    </xf>
    <xf numFmtId="0" fontId="0" fillId="0" borderId="0" xfId="0" applyFont="1" applyAlignment="1">
      <alignment/>
    </xf>
    <xf numFmtId="3" fontId="4" fillId="0" borderId="22" xfId="0" applyNumberFormat="1" applyFont="1" applyBorder="1" applyAlignment="1" applyProtection="1">
      <alignment vertical="center"/>
      <protection/>
    </xf>
    <xf numFmtId="3" fontId="4" fillId="0" borderId="3" xfId="0" applyNumberFormat="1" applyFont="1" applyBorder="1" applyAlignment="1" applyProtection="1">
      <alignment vertical="center"/>
      <protection/>
    </xf>
    <xf numFmtId="3" fontId="4" fillId="0" borderId="23" xfId="0" applyNumberFormat="1" applyFont="1" applyBorder="1" applyAlignment="1" applyProtection="1">
      <alignment vertical="center"/>
      <protection/>
    </xf>
    <xf numFmtId="3" fontId="4" fillId="0" borderId="24" xfId="0" applyNumberFormat="1" applyFont="1" applyBorder="1" applyAlignment="1">
      <alignment/>
    </xf>
    <xf numFmtId="3" fontId="4" fillId="0" borderId="2" xfId="0" applyNumberFormat="1" applyFont="1" applyBorder="1" applyAlignment="1">
      <alignment/>
    </xf>
    <xf numFmtId="3" fontId="4" fillId="0" borderId="6" xfId="0" applyNumberFormat="1" applyFont="1" applyBorder="1" applyAlignment="1" applyProtection="1">
      <alignment vertical="center"/>
      <protection/>
    </xf>
    <xf numFmtId="0" fontId="4" fillId="0" borderId="25" xfId="0" applyFont="1" applyBorder="1" applyAlignment="1" applyProtection="1">
      <alignment vertical="center"/>
      <protection/>
    </xf>
    <xf numFmtId="0" fontId="7" fillId="0" borderId="0" xfId="0" applyFont="1" applyAlignment="1">
      <alignment horizontal="centerContinuous" vertical="center"/>
    </xf>
    <xf numFmtId="0" fontId="7" fillId="0" borderId="26"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0" xfId="0" applyFont="1" applyAlignment="1">
      <alignment vertical="center" wrapText="1"/>
    </xf>
    <xf numFmtId="0" fontId="9" fillId="0" borderId="26" xfId="0" applyFont="1" applyBorder="1" applyAlignment="1">
      <alignment horizontal="left" vertical="center"/>
    </xf>
    <xf numFmtId="0" fontId="5" fillId="0" borderId="8" xfId="0" applyFont="1" applyBorder="1" applyAlignment="1">
      <alignment vertical="center"/>
    </xf>
    <xf numFmtId="0" fontId="5" fillId="0" borderId="0" xfId="0" applyFont="1" applyBorder="1" applyAlignment="1">
      <alignment vertical="center"/>
    </xf>
    <xf numFmtId="0" fontId="5" fillId="0" borderId="31" xfId="0" applyFont="1" applyBorder="1" applyAlignment="1">
      <alignment vertical="center"/>
    </xf>
    <xf numFmtId="0" fontId="5" fillId="0" borderId="32" xfId="0" applyFont="1" applyBorder="1" applyAlignment="1">
      <alignment horizontal="left" vertical="center" indent="2"/>
    </xf>
    <xf numFmtId="3" fontId="5" fillId="0" borderId="31" xfId="0" applyNumberFormat="1" applyFont="1" applyBorder="1" applyAlignment="1">
      <alignment horizontal="right" vertical="center"/>
    </xf>
    <xf numFmtId="0" fontId="7" fillId="0" borderId="22" xfId="0" applyFont="1" applyBorder="1" applyAlignment="1">
      <alignment horizontal="left" vertical="center" indent="1"/>
    </xf>
    <xf numFmtId="3" fontId="5" fillId="0" borderId="28" xfId="0" applyNumberFormat="1" applyFont="1" applyBorder="1" applyAlignment="1">
      <alignment vertical="center"/>
    </xf>
    <xf numFmtId="3" fontId="5" fillId="0" borderId="29" xfId="0" applyNumberFormat="1" applyFont="1" applyBorder="1" applyAlignment="1">
      <alignment vertical="center"/>
    </xf>
    <xf numFmtId="3" fontId="5" fillId="0" borderId="30" xfId="0" applyNumberFormat="1" applyFont="1" applyBorder="1" applyAlignment="1">
      <alignment vertical="center"/>
    </xf>
    <xf numFmtId="0" fontId="9" fillId="0" borderId="33" xfId="0" applyFont="1" applyBorder="1" applyAlignment="1">
      <alignment horizontal="left" vertical="center"/>
    </xf>
    <xf numFmtId="0" fontId="9" fillId="0" borderId="34" xfId="0" applyFont="1" applyBorder="1" applyAlignment="1">
      <alignment horizontal="left" vertical="center"/>
    </xf>
    <xf numFmtId="0" fontId="9" fillId="0" borderId="35" xfId="0" applyFont="1" applyBorder="1" applyAlignment="1">
      <alignment horizontal="left" vertical="center"/>
    </xf>
    <xf numFmtId="0" fontId="5" fillId="0" borderId="3" xfId="0" applyFont="1" applyBorder="1" applyAlignment="1">
      <alignment vertical="center"/>
    </xf>
    <xf numFmtId="0" fontId="5" fillId="0" borderId="2" xfId="0" applyFont="1" applyBorder="1" applyAlignment="1">
      <alignment vertical="center"/>
    </xf>
    <xf numFmtId="3" fontId="5" fillId="0" borderId="5" xfId="0" applyNumberFormat="1" applyFont="1" applyBorder="1" applyAlignment="1">
      <alignment horizontal="right" vertical="center"/>
    </xf>
    <xf numFmtId="3" fontId="5" fillId="0" borderId="3" xfId="0" applyNumberFormat="1" applyFont="1" applyBorder="1" applyAlignment="1">
      <alignment vertical="center"/>
    </xf>
    <xf numFmtId="3" fontId="5" fillId="0" borderId="2" xfId="0" applyNumberFormat="1" applyFont="1" applyBorder="1" applyAlignment="1">
      <alignment vertical="center"/>
    </xf>
    <xf numFmtId="3" fontId="5" fillId="0" borderId="5" xfId="0" applyNumberFormat="1" applyFont="1" applyBorder="1" applyAlignment="1">
      <alignment vertical="center"/>
    </xf>
    <xf numFmtId="3" fontId="5" fillId="0" borderId="31" xfId="0" applyNumberFormat="1" applyFont="1" applyBorder="1" applyAlignment="1">
      <alignment vertical="center"/>
    </xf>
    <xf numFmtId="0" fontId="5" fillId="0" borderId="5" xfId="0" applyFont="1" applyBorder="1" applyAlignment="1">
      <alignment vertical="center"/>
    </xf>
    <xf numFmtId="0" fontId="5" fillId="0" borderId="26" xfId="0" applyFont="1" applyBorder="1" applyAlignment="1">
      <alignment horizontal="left" vertical="center" indent="1"/>
    </xf>
    <xf numFmtId="3" fontId="5" fillId="0" borderId="33" xfId="0" applyNumberFormat="1" applyFont="1" applyBorder="1" applyAlignment="1">
      <alignment vertical="center"/>
    </xf>
    <xf numFmtId="3" fontId="5" fillId="0" borderId="34" xfId="0" applyNumberFormat="1" applyFont="1" applyBorder="1" applyAlignment="1">
      <alignment vertical="center"/>
    </xf>
    <xf numFmtId="3" fontId="5" fillId="0" borderId="35" xfId="0" applyNumberFormat="1" applyFont="1" applyBorder="1" applyAlignment="1">
      <alignment vertical="center"/>
    </xf>
    <xf numFmtId="0" fontId="5" fillId="0" borderId="32" xfId="0" applyFont="1" applyBorder="1" applyAlignment="1">
      <alignment horizontal="left" vertical="center" indent="1"/>
    </xf>
    <xf numFmtId="3" fontId="5" fillId="0" borderId="8" xfId="0" applyNumberFormat="1" applyFont="1" applyBorder="1" applyAlignment="1">
      <alignment vertical="center"/>
    </xf>
    <xf numFmtId="3" fontId="5" fillId="0" borderId="0" xfId="0" applyNumberFormat="1" applyFont="1" applyBorder="1" applyAlignment="1">
      <alignment vertical="center"/>
    </xf>
    <xf numFmtId="0" fontId="7" fillId="0" borderId="0" xfId="0" applyFont="1" applyAlignment="1">
      <alignment vertical="center"/>
    </xf>
    <xf numFmtId="0" fontId="7" fillId="0" borderId="0" xfId="0" applyFont="1" applyBorder="1" applyAlignment="1">
      <alignment vertical="center"/>
    </xf>
    <xf numFmtId="0" fontId="6" fillId="0" borderId="0" xfId="0" applyFont="1" applyAlignment="1">
      <alignment vertical="center"/>
    </xf>
    <xf numFmtId="3" fontId="3" fillId="0" borderId="30" xfId="0" applyNumberFormat="1" applyFont="1" applyBorder="1" applyAlignment="1">
      <alignment horizontal="center" vertical="center" wrapText="1"/>
    </xf>
    <xf numFmtId="0" fontId="0" fillId="0" borderId="36" xfId="0" applyBorder="1" applyAlignment="1">
      <alignment horizontal="left" vertical="center" indent="2"/>
    </xf>
    <xf numFmtId="3" fontId="0" fillId="0" borderId="37" xfId="0" applyNumberFormat="1" applyBorder="1" applyAlignment="1">
      <alignment vertical="center"/>
    </xf>
    <xf numFmtId="3" fontId="0" fillId="0" borderId="38" xfId="0" applyNumberFormat="1" applyBorder="1" applyAlignment="1">
      <alignment vertical="center"/>
    </xf>
    <xf numFmtId="0" fontId="0" fillId="0" borderId="0" xfId="0" applyBorder="1" applyAlignment="1">
      <alignment vertical="center"/>
    </xf>
    <xf numFmtId="3" fontId="0" fillId="0" borderId="39" xfId="0" applyNumberFormat="1" applyBorder="1" applyAlignment="1">
      <alignment vertical="center"/>
    </xf>
    <xf numFmtId="3" fontId="0" fillId="0" borderId="40" xfId="0" applyNumberFormat="1" applyBorder="1" applyAlignment="1">
      <alignment vertical="center"/>
    </xf>
    <xf numFmtId="3" fontId="0" fillId="0" borderId="41" xfId="0" applyNumberFormat="1" applyBorder="1" applyAlignment="1">
      <alignment vertical="center"/>
    </xf>
    <xf numFmtId="3" fontId="0" fillId="0" borderId="42" xfId="0" applyNumberFormat="1" applyBorder="1" applyAlignment="1">
      <alignment vertical="center"/>
    </xf>
    <xf numFmtId="0" fontId="3" fillId="2" borderId="43" xfId="0" applyFont="1" applyFill="1" applyBorder="1" applyAlignment="1">
      <alignment horizontal="right" vertical="center"/>
    </xf>
    <xf numFmtId="3" fontId="0" fillId="0" borderId="44" xfId="0" applyNumberFormat="1" applyBorder="1" applyAlignment="1">
      <alignment vertical="center"/>
    </xf>
    <xf numFmtId="0" fontId="0" fillId="0" borderId="32" xfId="0" applyBorder="1" applyAlignment="1">
      <alignment vertical="center"/>
    </xf>
    <xf numFmtId="3" fontId="0" fillId="0" borderId="0" xfId="0" applyNumberFormat="1" applyBorder="1" applyAlignment="1">
      <alignment vertical="center"/>
    </xf>
    <xf numFmtId="3" fontId="0" fillId="0" borderId="45" xfId="0" applyNumberFormat="1" applyBorder="1" applyAlignment="1">
      <alignment vertical="center"/>
    </xf>
    <xf numFmtId="0" fontId="3" fillId="0" borderId="0" xfId="0" applyFont="1" applyBorder="1" applyAlignment="1">
      <alignment vertical="center"/>
    </xf>
    <xf numFmtId="166" fontId="0" fillId="0" borderId="46" xfId="23" applyNumberFormat="1" applyBorder="1" applyAlignment="1">
      <alignment vertical="center"/>
    </xf>
    <xf numFmtId="3" fontId="0" fillId="0" borderId="47" xfId="0" applyNumberFormat="1" applyBorder="1" applyAlignment="1">
      <alignment vertical="center"/>
    </xf>
    <xf numFmtId="166" fontId="0" fillId="0" borderId="47" xfId="23" applyNumberFormat="1" applyFont="1" applyBorder="1" applyAlignment="1">
      <alignment horizontal="right" vertical="center"/>
    </xf>
    <xf numFmtId="0" fontId="0" fillId="0" borderId="46" xfId="0" applyBorder="1" applyAlignment="1">
      <alignment vertical="center"/>
    </xf>
    <xf numFmtId="0" fontId="3" fillId="0" borderId="36" xfId="0" applyFont="1" applyBorder="1" applyAlignment="1">
      <alignment vertical="center"/>
    </xf>
    <xf numFmtId="3" fontId="3" fillId="0" borderId="37" xfId="0" applyNumberFormat="1" applyFont="1" applyBorder="1" applyAlignment="1">
      <alignment vertical="center"/>
    </xf>
    <xf numFmtId="0" fontId="3" fillId="0" borderId="48" xfId="0" applyFont="1" applyBorder="1" applyAlignment="1">
      <alignment vertical="center"/>
    </xf>
    <xf numFmtId="3" fontId="3" fillId="0" borderId="39" xfId="0" applyNumberFormat="1" applyFont="1" applyBorder="1" applyAlignment="1">
      <alignment vertical="center"/>
    </xf>
    <xf numFmtId="0" fontId="0" fillId="0" borderId="42" xfId="0" applyBorder="1" applyAlignment="1">
      <alignment vertical="center"/>
    </xf>
    <xf numFmtId="0" fontId="3" fillId="2" borderId="36" xfId="0" applyFont="1" applyFill="1" applyBorder="1" applyAlignment="1">
      <alignment vertical="center"/>
    </xf>
    <xf numFmtId="0" fontId="3" fillId="2" borderId="43" xfId="0" applyNumberFormat="1" applyFont="1" applyFill="1" applyBorder="1" applyAlignment="1">
      <alignment horizontal="center" vertical="center"/>
    </xf>
    <xf numFmtId="0" fontId="3" fillId="0" borderId="0" xfId="0" applyFont="1" applyAlignment="1">
      <alignment/>
    </xf>
    <xf numFmtId="0" fontId="3" fillId="0" borderId="0" xfId="0" applyFont="1" applyAlignment="1">
      <alignment vertical="center" wrapText="1"/>
    </xf>
    <xf numFmtId="0" fontId="3" fillId="0" borderId="0" xfId="0" applyFont="1" applyAlignment="1">
      <alignment horizontal="center" vertical="center" wrapText="1"/>
    </xf>
    <xf numFmtId="166" fontId="0" fillId="0" borderId="46" xfId="23" applyNumberFormat="1" applyFont="1" applyBorder="1" applyAlignment="1">
      <alignment vertical="center"/>
    </xf>
    <xf numFmtId="1" fontId="3" fillId="0" borderId="28" xfId="0" applyNumberFormat="1" applyFont="1" applyBorder="1" applyAlignment="1">
      <alignment horizontal="centerContinuous" vertical="center" wrapText="1"/>
    </xf>
    <xf numFmtId="3" fontId="0" fillId="0" borderId="38" xfId="0" applyNumberFormat="1" applyBorder="1" applyAlignment="1">
      <alignment/>
    </xf>
    <xf numFmtId="0" fontId="7" fillId="0" borderId="49" xfId="0" applyFont="1" applyFill="1" applyBorder="1" applyAlignment="1">
      <alignment horizontal="center" vertical="center"/>
    </xf>
    <xf numFmtId="3" fontId="0" fillId="2" borderId="37" xfId="0" applyNumberFormat="1" applyFont="1" applyFill="1" applyBorder="1" applyAlignment="1">
      <alignment vertical="center"/>
    </xf>
    <xf numFmtId="3" fontId="0" fillId="2" borderId="38" xfId="0" applyNumberFormat="1" applyFont="1" applyFill="1" applyBorder="1" applyAlignment="1">
      <alignment vertical="center"/>
    </xf>
    <xf numFmtId="166" fontId="0" fillId="2" borderId="46" xfId="23" applyNumberFormat="1" applyFont="1" applyFill="1" applyBorder="1" applyAlignment="1">
      <alignment vertical="center"/>
    </xf>
    <xf numFmtId="0" fontId="0" fillId="2" borderId="36" xfId="0" applyFont="1" applyFill="1" applyBorder="1" applyAlignment="1">
      <alignment horizontal="left" vertical="center" indent="2"/>
    </xf>
    <xf numFmtId="0" fontId="0" fillId="0" borderId="36" xfId="0" applyBorder="1" applyAlignment="1">
      <alignment horizontal="left" vertical="center" indent="3"/>
    </xf>
    <xf numFmtId="164" fontId="0" fillId="0" borderId="0" xfId="0" applyNumberFormat="1" applyFont="1" applyBorder="1" applyAlignment="1">
      <alignment vertical="center"/>
    </xf>
    <xf numFmtId="0" fontId="3" fillId="0" borderId="50" xfId="0" applyFont="1" applyBorder="1" applyAlignment="1">
      <alignment horizontal="left"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0" xfId="0" applyBorder="1" applyAlignment="1">
      <alignment horizontal="center" vertical="center"/>
    </xf>
    <xf numFmtId="3" fontId="0" fillId="2" borderId="44" xfId="0" applyNumberFormat="1" applyFont="1" applyFill="1" applyBorder="1" applyAlignment="1">
      <alignment vertical="center"/>
    </xf>
    <xf numFmtId="0" fontId="6" fillId="0" borderId="0" xfId="0" applyFont="1" applyBorder="1" applyAlignment="1">
      <alignment vertical="center"/>
    </xf>
    <xf numFmtId="0" fontId="3" fillId="0" borderId="27" xfId="0" applyFont="1" applyBorder="1" applyAlignment="1">
      <alignment horizontal="centerContinuous" vertical="center" wrapText="1"/>
    </xf>
    <xf numFmtId="166" fontId="0" fillId="0" borderId="46" xfId="23" applyNumberFormat="1" applyFont="1" applyFill="1" applyBorder="1" applyAlignment="1">
      <alignment vertical="center"/>
    </xf>
    <xf numFmtId="0" fontId="0" fillId="0" borderId="26" xfId="0" applyBorder="1" applyAlignment="1">
      <alignment vertical="center"/>
    </xf>
    <xf numFmtId="0" fontId="3" fillId="0" borderId="22" xfId="0" applyFont="1" applyBorder="1" applyAlignment="1">
      <alignment horizontal="center" vertical="center"/>
    </xf>
    <xf numFmtId="0" fontId="0" fillId="0" borderId="36" xfId="0" applyBorder="1" applyAlignment="1">
      <alignment horizontal="left" indent="2"/>
    </xf>
    <xf numFmtId="166" fontId="0" fillId="2" borderId="47" xfId="23" applyNumberFormat="1" applyFont="1" applyFill="1" applyBorder="1" applyAlignment="1">
      <alignment horizontal="right" vertical="center"/>
    </xf>
    <xf numFmtId="3" fontId="3" fillId="0" borderId="54" xfId="0" applyNumberFormat="1" applyFont="1" applyBorder="1" applyAlignment="1">
      <alignment horizontal="center" vertical="center" wrapText="1"/>
    </xf>
    <xf numFmtId="0" fontId="5" fillId="0" borderId="33" xfId="0" applyFont="1" applyBorder="1" applyAlignment="1">
      <alignment vertical="center"/>
    </xf>
    <xf numFmtId="3" fontId="5" fillId="0" borderId="8" xfId="0" applyNumberFormat="1" applyFont="1" applyBorder="1" applyAlignment="1">
      <alignment horizontal="right" vertical="center"/>
    </xf>
    <xf numFmtId="0" fontId="7" fillId="0" borderId="0" xfId="0" applyFont="1" applyAlignment="1">
      <alignment horizontal="left" vertical="center"/>
    </xf>
    <xf numFmtId="0" fontId="5" fillId="0" borderId="32" xfId="0" applyFont="1" applyBorder="1" applyAlignment="1">
      <alignment/>
    </xf>
    <xf numFmtId="0" fontId="5" fillId="0" borderId="0" xfId="0" applyFont="1" applyAlignment="1">
      <alignment/>
    </xf>
    <xf numFmtId="0" fontId="5" fillId="0" borderId="8" xfId="0" applyFont="1" applyBorder="1" applyAlignment="1">
      <alignment/>
    </xf>
    <xf numFmtId="0" fontId="5" fillId="0" borderId="22" xfId="0" applyFont="1" applyBorder="1" applyAlignment="1">
      <alignment/>
    </xf>
    <xf numFmtId="0" fontId="5" fillId="0" borderId="2" xfId="0" applyFont="1" applyBorder="1" applyAlignment="1">
      <alignment/>
    </xf>
    <xf numFmtId="0" fontId="5" fillId="0" borderId="3" xfId="0" applyFont="1" applyBorder="1" applyAlignment="1">
      <alignment/>
    </xf>
    <xf numFmtId="0" fontId="5" fillId="0" borderId="55" xfId="0" applyFont="1" applyBorder="1" applyAlignment="1">
      <alignment/>
    </xf>
    <xf numFmtId="0" fontId="5" fillId="0" borderId="26" xfId="0" applyFont="1" applyBorder="1" applyAlignment="1">
      <alignment vertical="center"/>
    </xf>
    <xf numFmtId="3" fontId="5" fillId="0" borderId="32" xfId="0" applyNumberFormat="1" applyFont="1" applyBorder="1" applyAlignment="1">
      <alignment horizontal="right" vertical="center"/>
    </xf>
    <xf numFmtId="3" fontId="5" fillId="0" borderId="49" xfId="0" applyNumberFormat="1" applyFont="1" applyBorder="1" applyAlignment="1">
      <alignment vertical="center"/>
    </xf>
    <xf numFmtId="3" fontId="5" fillId="0" borderId="22" xfId="0" applyNumberFormat="1" applyFont="1" applyBorder="1" applyAlignment="1">
      <alignment vertical="center"/>
    </xf>
    <xf numFmtId="0" fontId="5" fillId="0" borderId="22" xfId="0" applyFont="1" applyBorder="1" applyAlignment="1">
      <alignment vertical="center"/>
    </xf>
    <xf numFmtId="0" fontId="5" fillId="0" borderId="32" xfId="0" applyFont="1" applyBorder="1" applyAlignment="1">
      <alignment vertical="center"/>
    </xf>
    <xf numFmtId="3" fontId="5" fillId="0" borderId="26" xfId="0" applyNumberFormat="1" applyFont="1" applyBorder="1" applyAlignment="1">
      <alignment vertical="center"/>
    </xf>
    <xf numFmtId="3" fontId="5" fillId="0" borderId="32" xfId="0" applyNumberFormat="1" applyFont="1" applyBorder="1" applyAlignment="1">
      <alignment vertical="center"/>
    </xf>
    <xf numFmtId="0" fontId="11" fillId="0" borderId="22" xfId="22" applyFont="1" applyFill="1" applyBorder="1" applyAlignment="1">
      <alignment horizontal="right" wrapText="1"/>
      <protection/>
    </xf>
    <xf numFmtId="0" fontId="11" fillId="0" borderId="3" xfId="22" applyFont="1" applyFill="1" applyBorder="1" applyAlignment="1">
      <alignment horizontal="right" wrapText="1"/>
      <protection/>
    </xf>
    <xf numFmtId="0" fontId="11" fillId="0" borderId="2" xfId="22" applyFont="1" applyFill="1" applyBorder="1" applyAlignment="1">
      <alignment horizontal="right" wrapText="1"/>
      <protection/>
    </xf>
    <xf numFmtId="0" fontId="11" fillId="0" borderId="55" xfId="22" applyFont="1" applyFill="1" applyBorder="1" applyAlignment="1">
      <alignment horizontal="right" wrapText="1"/>
      <protection/>
    </xf>
    <xf numFmtId="0" fontId="11" fillId="0" borderId="32" xfId="22" applyFont="1" applyFill="1" applyBorder="1" applyAlignment="1">
      <alignment horizontal="right" wrapText="1"/>
      <protection/>
    </xf>
    <xf numFmtId="0" fontId="11" fillId="0" borderId="8" xfId="22" applyFont="1" applyFill="1" applyBorder="1" applyAlignment="1">
      <alignment horizontal="right" wrapText="1"/>
      <protection/>
    </xf>
    <xf numFmtId="0" fontId="11" fillId="0" borderId="0" xfId="22" applyFont="1" applyFill="1" applyBorder="1" applyAlignment="1">
      <alignment horizontal="right" wrapText="1"/>
      <protection/>
    </xf>
    <xf numFmtId="3" fontId="5" fillId="0" borderId="32" xfId="0" applyNumberFormat="1" applyFont="1" applyBorder="1" applyAlignment="1">
      <alignment/>
    </xf>
    <xf numFmtId="0" fontId="7" fillId="0" borderId="0" xfId="0" applyFont="1" applyAlignment="1" applyProtection="1" quotePrefix="1">
      <alignment horizontal="left"/>
      <protection/>
    </xf>
    <xf numFmtId="0" fontId="7" fillId="0" borderId="1"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7" fillId="0" borderId="56" xfId="0" applyFont="1" applyBorder="1" applyAlignment="1">
      <alignment horizontal="center" vertical="center" wrapText="1"/>
    </xf>
    <xf numFmtId="0" fontId="5" fillId="0" borderId="50" xfId="0" applyFont="1" applyBorder="1" applyAlignment="1" applyProtection="1">
      <alignment horizontal="left"/>
      <protection/>
    </xf>
    <xf numFmtId="166" fontId="5" fillId="0" borderId="57" xfId="23" applyNumberFormat="1" applyFont="1" applyBorder="1" applyAlignment="1" applyProtection="1">
      <alignment/>
      <protection/>
    </xf>
    <xf numFmtId="166" fontId="5" fillId="0" borderId="53" xfId="23" applyNumberFormat="1" applyFont="1" applyBorder="1" applyAlignment="1" applyProtection="1">
      <alignment/>
      <protection/>
    </xf>
    <xf numFmtId="0" fontId="5" fillId="0" borderId="36" xfId="0" applyFont="1" applyBorder="1" applyAlignment="1" applyProtection="1">
      <alignment horizontal="left"/>
      <protection/>
    </xf>
    <xf numFmtId="166" fontId="5" fillId="0" borderId="47" xfId="23" applyNumberFormat="1" applyFont="1" applyBorder="1" applyAlignment="1" applyProtection="1">
      <alignment/>
      <protection/>
    </xf>
    <xf numFmtId="166" fontId="5" fillId="0" borderId="46" xfId="23" applyNumberFormat="1" applyFont="1" applyBorder="1" applyAlignment="1" applyProtection="1">
      <alignment/>
      <protection/>
    </xf>
    <xf numFmtId="0" fontId="5" fillId="0" borderId="36" xfId="0" applyFont="1" applyBorder="1" applyAlignment="1" applyProtection="1" quotePrefix="1">
      <alignment horizontal="left"/>
      <protection/>
    </xf>
    <xf numFmtId="166" fontId="7" fillId="0" borderId="0" xfId="0" applyNumberFormat="1" applyFont="1" applyBorder="1" applyAlignment="1" applyProtection="1">
      <alignment horizontal="left" vertical="center"/>
      <protection/>
    </xf>
    <xf numFmtId="166" fontId="7" fillId="0" borderId="0" xfId="0" applyNumberFormat="1" applyFont="1" applyBorder="1" applyAlignment="1" applyProtection="1">
      <alignment horizontal="centerContinuous" vertical="center"/>
      <protection/>
    </xf>
    <xf numFmtId="3" fontId="5" fillId="0" borderId="51" xfId="0" applyNumberFormat="1" applyFont="1" applyBorder="1" applyAlignment="1">
      <alignment/>
    </xf>
    <xf numFmtId="3" fontId="5" fillId="0" borderId="0" xfId="0" applyNumberFormat="1" applyFont="1" applyAlignment="1">
      <alignment/>
    </xf>
    <xf numFmtId="164" fontId="5" fillId="0" borderId="51" xfId="15" applyNumberFormat="1" applyFont="1" applyBorder="1" applyAlignment="1" applyProtection="1">
      <alignment/>
      <protection/>
    </xf>
    <xf numFmtId="164" fontId="5" fillId="0" borderId="52" xfId="15" applyNumberFormat="1" applyFont="1" applyBorder="1" applyAlignment="1" applyProtection="1">
      <alignment/>
      <protection/>
    </xf>
    <xf numFmtId="3" fontId="5" fillId="0" borderId="37" xfId="0" applyNumberFormat="1" applyFont="1" applyBorder="1" applyAlignment="1">
      <alignment/>
    </xf>
    <xf numFmtId="3" fontId="5" fillId="0" borderId="38" xfId="15" applyNumberFormat="1" applyFont="1" applyBorder="1" applyAlignment="1" applyProtection="1">
      <alignment/>
      <protection/>
    </xf>
    <xf numFmtId="164" fontId="5" fillId="0" borderId="37" xfId="15" applyNumberFormat="1" applyFont="1" applyBorder="1" applyAlignment="1" applyProtection="1">
      <alignment/>
      <protection/>
    </xf>
    <xf numFmtId="164" fontId="5" fillId="0" borderId="38" xfId="15" applyNumberFormat="1" applyFont="1" applyBorder="1" applyAlignment="1" applyProtection="1">
      <alignment/>
      <protection/>
    </xf>
    <xf numFmtId="164" fontId="5" fillId="0" borderId="41" xfId="15" applyNumberFormat="1" applyFont="1" applyBorder="1" applyAlignment="1" applyProtection="1">
      <alignment/>
      <protection/>
    </xf>
    <xf numFmtId="164" fontId="5" fillId="0" borderId="40" xfId="15" applyNumberFormat="1" applyFont="1" applyBorder="1" applyAlignment="1" applyProtection="1">
      <alignment/>
      <protection/>
    </xf>
    <xf numFmtId="0" fontId="7" fillId="3" borderId="49" xfId="0" applyFont="1" applyFill="1" applyBorder="1" applyAlignment="1" applyProtection="1">
      <alignment horizontal="center"/>
      <protection/>
    </xf>
    <xf numFmtId="0" fontId="5" fillId="0" borderId="0" xfId="0" applyFont="1" applyAlignment="1">
      <alignment/>
    </xf>
    <xf numFmtId="3" fontId="7" fillId="0" borderId="29" xfId="0" applyNumberFormat="1" applyFont="1" applyBorder="1" applyAlignment="1">
      <alignment horizontal="center" vertical="center" wrapText="1"/>
    </xf>
    <xf numFmtId="3" fontId="7" fillId="0" borderId="30" xfId="0" applyNumberFormat="1" applyFont="1" applyBorder="1" applyAlignment="1">
      <alignment horizontal="center" vertical="center" wrapText="1"/>
    </xf>
    <xf numFmtId="3" fontId="7" fillId="0" borderId="28" xfId="0" applyNumberFormat="1" applyFont="1" applyBorder="1" applyAlignment="1">
      <alignment horizontal="center" vertical="center" wrapText="1"/>
    </xf>
    <xf numFmtId="0" fontId="7" fillId="0" borderId="50" xfId="0" applyFont="1" applyBorder="1" applyAlignment="1">
      <alignment vertical="center"/>
    </xf>
    <xf numFmtId="0" fontId="5" fillId="0" borderId="36" xfId="0" applyFont="1" applyBorder="1" applyAlignment="1">
      <alignment horizontal="left" vertical="center" indent="2"/>
    </xf>
    <xf numFmtId="3" fontId="5" fillId="0" borderId="13" xfId="0" applyNumberFormat="1" applyFont="1" applyBorder="1" applyAlignment="1">
      <alignment vertical="center"/>
    </xf>
    <xf numFmtId="168" fontId="5" fillId="0" borderId="44" xfId="0" applyNumberFormat="1" applyFont="1" applyBorder="1" applyAlignment="1">
      <alignment vertical="center"/>
    </xf>
    <xf numFmtId="168" fontId="5" fillId="0" borderId="38" xfId="0" applyNumberFormat="1" applyFont="1" applyBorder="1" applyAlignment="1">
      <alignment vertical="center"/>
    </xf>
    <xf numFmtId="168" fontId="5" fillId="0" borderId="58" xfId="0" applyNumberFormat="1" applyFont="1" applyBorder="1" applyAlignment="1">
      <alignment vertical="center"/>
    </xf>
    <xf numFmtId="3" fontId="5" fillId="0" borderId="37" xfId="0" applyNumberFormat="1" applyFont="1" applyBorder="1" applyAlignment="1">
      <alignment vertical="center"/>
    </xf>
    <xf numFmtId="3" fontId="5" fillId="0" borderId="38" xfId="0" applyNumberFormat="1" applyFont="1" applyBorder="1" applyAlignment="1">
      <alignment vertical="center"/>
    </xf>
    <xf numFmtId="0" fontId="5" fillId="0" borderId="36" xfId="0" applyFont="1" applyBorder="1" applyAlignment="1">
      <alignment horizontal="left" vertical="center" indent="3"/>
    </xf>
    <xf numFmtId="0" fontId="5" fillId="0" borderId="36" xfId="0" applyFont="1" applyBorder="1" applyAlignment="1">
      <alignment horizontal="left" indent="2"/>
    </xf>
    <xf numFmtId="0" fontId="5" fillId="0" borderId="59" xfId="0" applyFont="1" applyBorder="1" applyAlignment="1">
      <alignment vertical="center"/>
    </xf>
    <xf numFmtId="3" fontId="5" fillId="0" borderId="60" xfId="0" applyNumberFormat="1" applyFont="1" applyBorder="1" applyAlignment="1">
      <alignment vertical="center"/>
    </xf>
    <xf numFmtId="168" fontId="5" fillId="0" borderId="40" xfId="0" applyNumberFormat="1" applyFont="1" applyBorder="1" applyAlignment="1">
      <alignment vertical="center"/>
    </xf>
    <xf numFmtId="168" fontId="5" fillId="0" borderId="61" xfId="0" applyNumberFormat="1" applyFont="1" applyBorder="1" applyAlignment="1">
      <alignment vertical="center"/>
    </xf>
    <xf numFmtId="0" fontId="7" fillId="0" borderId="32" xfId="0" applyFont="1" applyBorder="1" applyAlignment="1">
      <alignment vertical="center"/>
    </xf>
    <xf numFmtId="3" fontId="5" fillId="0" borderId="39" xfId="0" applyNumberFormat="1" applyFont="1" applyBorder="1" applyAlignment="1">
      <alignment vertical="center"/>
    </xf>
    <xf numFmtId="3" fontId="5" fillId="0" borderId="40" xfId="0" applyNumberFormat="1" applyFont="1" applyBorder="1" applyAlignment="1">
      <alignment vertical="center"/>
    </xf>
    <xf numFmtId="3" fontId="5" fillId="0" borderId="41" xfId="0" applyNumberFormat="1" applyFont="1" applyBorder="1" applyAlignment="1">
      <alignment vertical="center"/>
    </xf>
    <xf numFmtId="3" fontId="5" fillId="0" borderId="42" xfId="0" applyNumberFormat="1" applyFont="1" applyBorder="1" applyAlignment="1">
      <alignment vertical="center"/>
    </xf>
    <xf numFmtId="168" fontId="5" fillId="0" borderId="37" xfId="0" applyNumberFormat="1" applyFont="1" applyBorder="1" applyAlignment="1">
      <alignment vertical="center"/>
    </xf>
    <xf numFmtId="0" fontId="7" fillId="2" borderId="43" xfId="0" applyFont="1" applyFill="1" applyBorder="1" applyAlignment="1">
      <alignment horizontal="right" vertical="center"/>
    </xf>
    <xf numFmtId="3" fontId="5" fillId="0" borderId="62" xfId="0" applyNumberFormat="1" applyFont="1" applyBorder="1" applyAlignment="1">
      <alignment vertical="center"/>
    </xf>
    <xf numFmtId="3" fontId="5" fillId="0" borderId="63" xfId="0" applyNumberFormat="1" applyFont="1" applyBorder="1" applyAlignment="1">
      <alignment vertical="center"/>
    </xf>
    <xf numFmtId="3" fontId="5" fillId="0" borderId="38" xfId="0" applyNumberFormat="1" applyFont="1" applyBorder="1" applyAlignment="1">
      <alignment/>
    </xf>
    <xf numFmtId="0" fontId="5" fillId="0" borderId="38" xfId="0" applyFont="1" applyBorder="1" applyAlignment="1">
      <alignment/>
    </xf>
    <xf numFmtId="0" fontId="7" fillId="2" borderId="64" xfId="0" applyFont="1" applyFill="1" applyBorder="1" applyAlignment="1">
      <alignment vertical="center"/>
    </xf>
    <xf numFmtId="3" fontId="7" fillId="2" borderId="10" xfId="0" applyNumberFormat="1" applyFont="1" applyFill="1" applyBorder="1" applyAlignment="1">
      <alignment vertical="center"/>
    </xf>
    <xf numFmtId="3" fontId="7" fillId="2" borderId="33" xfId="0" applyNumberFormat="1" applyFont="1" applyFill="1" applyBorder="1" applyAlignment="1">
      <alignment vertical="center"/>
    </xf>
    <xf numFmtId="3" fontId="7" fillId="2" borderId="65" xfId="0" applyNumberFormat="1" applyFont="1" applyFill="1" applyBorder="1" applyAlignment="1">
      <alignment vertical="center"/>
    </xf>
    <xf numFmtId="168" fontId="7" fillId="2" borderId="66" xfId="0" applyNumberFormat="1" applyFont="1" applyFill="1" applyBorder="1" applyAlignment="1">
      <alignment vertical="center"/>
    </xf>
    <xf numFmtId="0" fontId="5" fillId="2" borderId="64" xfId="0" applyFont="1" applyFill="1" applyBorder="1" applyAlignment="1">
      <alignment horizontal="left" vertical="center" indent="2"/>
    </xf>
    <xf numFmtId="168" fontId="5" fillId="2" borderId="37" xfId="0" applyNumberFormat="1" applyFont="1" applyFill="1" applyBorder="1" applyAlignment="1">
      <alignment vertical="center"/>
    </xf>
    <xf numFmtId="168" fontId="5" fillId="2" borderId="67" xfId="0" applyNumberFormat="1" applyFont="1" applyFill="1" applyBorder="1" applyAlignment="1">
      <alignment vertical="center"/>
    </xf>
    <xf numFmtId="0" fontId="7" fillId="2" borderId="22" xfId="0" applyNumberFormat="1" applyFont="1" applyFill="1" applyBorder="1" applyAlignment="1">
      <alignment horizontal="center" vertical="center"/>
    </xf>
    <xf numFmtId="1" fontId="5" fillId="0" borderId="37" xfId="23" applyNumberFormat="1" applyFont="1" applyBorder="1" applyAlignment="1">
      <alignment vertical="center"/>
    </xf>
    <xf numFmtId="166" fontId="5" fillId="0" borderId="47" xfId="23" applyNumberFormat="1" applyFont="1" applyBorder="1" applyAlignment="1">
      <alignment vertical="center"/>
    </xf>
    <xf numFmtId="0" fontId="5" fillId="0" borderId="0" xfId="0" applyFont="1" applyAlignment="1">
      <alignment wrapText="1"/>
    </xf>
    <xf numFmtId="3" fontId="5" fillId="0" borderId="40" xfId="0" applyNumberFormat="1" applyFont="1" applyBorder="1" applyAlignment="1">
      <alignment wrapText="1"/>
    </xf>
    <xf numFmtId="3" fontId="5" fillId="0" borderId="0" xfId="0" applyNumberFormat="1" applyFont="1" applyAlignment="1">
      <alignment wrapText="1"/>
    </xf>
    <xf numFmtId="166" fontId="5" fillId="0" borderId="45" xfId="23" applyNumberFormat="1" applyFont="1" applyBorder="1" applyAlignment="1">
      <alignment vertical="center" wrapText="1"/>
    </xf>
    <xf numFmtId="3" fontId="5" fillId="0" borderId="51" xfId="0" applyNumberFormat="1" applyFont="1" applyBorder="1" applyAlignment="1">
      <alignment wrapText="1"/>
    </xf>
    <xf numFmtId="3" fontId="5" fillId="0" borderId="0" xfId="0" applyNumberFormat="1" applyFont="1" applyFill="1" applyBorder="1" applyAlignment="1">
      <alignment wrapText="1"/>
    </xf>
    <xf numFmtId="166" fontId="5" fillId="0" borderId="42" xfId="23" applyNumberFormat="1" applyFont="1" applyBorder="1" applyAlignment="1">
      <alignment vertical="center" wrapText="1"/>
    </xf>
    <xf numFmtId="3" fontId="5" fillId="0" borderId="38" xfId="0" applyNumberFormat="1" applyFont="1" applyBorder="1" applyAlignment="1">
      <alignment wrapText="1"/>
    </xf>
    <xf numFmtId="3" fontId="5" fillId="0" borderId="37" xfId="0" applyNumberFormat="1" applyFont="1" applyBorder="1" applyAlignment="1">
      <alignment wrapText="1"/>
    </xf>
    <xf numFmtId="3" fontId="5" fillId="0" borderId="38" xfId="0" applyNumberFormat="1" applyFont="1" applyFill="1" applyBorder="1" applyAlignment="1">
      <alignment wrapText="1"/>
    </xf>
    <xf numFmtId="1" fontId="5" fillId="0" borderId="37" xfId="23" applyNumberFormat="1" applyFont="1" applyBorder="1" applyAlignment="1">
      <alignment vertical="center" wrapText="1"/>
    </xf>
    <xf numFmtId="0" fontId="5" fillId="0" borderId="38" xfId="0" applyFont="1" applyBorder="1" applyAlignment="1">
      <alignment wrapText="1"/>
    </xf>
    <xf numFmtId="0" fontId="5" fillId="0" borderId="38" xfId="0" applyFont="1" applyFill="1" applyBorder="1" applyAlignment="1">
      <alignment wrapText="1"/>
    </xf>
    <xf numFmtId="3" fontId="5" fillId="0" borderId="37" xfId="0" applyNumberFormat="1" applyFont="1" applyFill="1" applyBorder="1" applyAlignment="1">
      <alignment wrapText="1"/>
    </xf>
    <xf numFmtId="166" fontId="5" fillId="0" borderId="47" xfId="23" applyNumberFormat="1" applyFont="1" applyBorder="1" applyAlignment="1">
      <alignment vertical="center" wrapText="1"/>
    </xf>
    <xf numFmtId="0" fontId="7" fillId="0" borderId="49" xfId="0" applyFont="1" applyBorder="1" applyAlignment="1" applyProtection="1">
      <alignment horizontal="center" vertical="center" wrapText="1"/>
      <protection/>
    </xf>
    <xf numFmtId="0" fontId="7" fillId="0" borderId="0" xfId="0" applyFont="1" applyAlignment="1">
      <alignment/>
    </xf>
    <xf numFmtId="0" fontId="7" fillId="0" borderId="36" xfId="0" applyFont="1" applyBorder="1" applyAlignment="1">
      <alignment vertical="center"/>
    </xf>
    <xf numFmtId="0" fontId="5" fillId="0" borderId="37" xfId="0" applyFont="1" applyBorder="1" applyAlignment="1">
      <alignment/>
    </xf>
    <xf numFmtId="0" fontId="5" fillId="0" borderId="38" xfId="0" applyFont="1" applyBorder="1" applyAlignment="1">
      <alignment/>
    </xf>
    <xf numFmtId="0" fontId="5" fillId="0" borderId="46" xfId="0" applyFont="1" applyBorder="1" applyAlignment="1">
      <alignment/>
    </xf>
    <xf numFmtId="0" fontId="5" fillId="0" borderId="44" xfId="0" applyFont="1" applyBorder="1" applyAlignment="1">
      <alignment/>
    </xf>
    <xf numFmtId="0" fontId="5" fillId="0" borderId="47" xfId="0" applyFont="1" applyBorder="1" applyAlignment="1">
      <alignment/>
    </xf>
    <xf numFmtId="3" fontId="5" fillId="0" borderId="38" xfId="0" applyNumberFormat="1" applyFont="1" applyBorder="1" applyAlignment="1">
      <alignment/>
    </xf>
    <xf numFmtId="166" fontId="5" fillId="0" borderId="46" xfId="23" applyNumberFormat="1" applyFont="1" applyBorder="1" applyAlignment="1">
      <alignment vertical="center"/>
    </xf>
    <xf numFmtId="1" fontId="5" fillId="0" borderId="44" xfId="23" applyNumberFormat="1" applyFont="1" applyBorder="1" applyAlignment="1">
      <alignment vertical="center"/>
    </xf>
    <xf numFmtId="3" fontId="5" fillId="0" borderId="37" xfId="0" applyNumberFormat="1" applyFont="1" applyBorder="1" applyAlignment="1">
      <alignment/>
    </xf>
    <xf numFmtId="3" fontId="5" fillId="0" borderId="44" xfId="0" applyNumberFormat="1" applyFont="1" applyBorder="1" applyAlignment="1">
      <alignment/>
    </xf>
    <xf numFmtId="3" fontId="5" fillId="0" borderId="38" xfId="0" applyNumberFormat="1" applyFont="1" applyFill="1" applyBorder="1" applyAlignment="1">
      <alignment/>
    </xf>
    <xf numFmtId="166" fontId="5" fillId="0" borderId="46" xfId="23" applyNumberFormat="1" applyFont="1" applyFill="1" applyBorder="1" applyAlignment="1">
      <alignment vertical="center"/>
    </xf>
    <xf numFmtId="1" fontId="5" fillId="0" borderId="38" xfId="0" applyNumberFormat="1" applyFont="1" applyBorder="1" applyAlignment="1">
      <alignment/>
    </xf>
    <xf numFmtId="166" fontId="5" fillId="0" borderId="47" xfId="23" applyNumberFormat="1" applyFont="1" applyFill="1" applyBorder="1" applyAlignment="1">
      <alignment vertical="center"/>
    </xf>
    <xf numFmtId="0" fontId="5" fillId="0" borderId="37" xfId="0" applyFont="1" applyBorder="1" applyAlignment="1">
      <alignment horizontal="left" indent="2"/>
    </xf>
    <xf numFmtId="3" fontId="5" fillId="0" borderId="38" xfId="0" applyNumberFormat="1" applyFont="1" applyBorder="1" applyAlignment="1">
      <alignment horizontal="right"/>
    </xf>
    <xf numFmtId="0" fontId="5" fillId="0" borderId="44" xfId="0" applyFont="1" applyBorder="1" applyAlignment="1">
      <alignment horizontal="left" indent="2"/>
    </xf>
    <xf numFmtId="0" fontId="5" fillId="0" borderId="38" xfId="0" applyFont="1" applyBorder="1" applyAlignment="1">
      <alignment horizontal="left" indent="2"/>
    </xf>
    <xf numFmtId="0" fontId="5" fillId="0" borderId="47" xfId="0" applyFont="1" applyBorder="1" applyAlignment="1">
      <alignment horizontal="left" indent="2"/>
    </xf>
    <xf numFmtId="0" fontId="5" fillId="0" borderId="46" xfId="0" applyFont="1" applyBorder="1" applyAlignment="1">
      <alignment horizontal="left" indent="2"/>
    </xf>
    <xf numFmtId="0" fontId="5" fillId="0" borderId="38" xfId="0" applyFont="1" applyFill="1" applyBorder="1" applyAlignment="1">
      <alignment/>
    </xf>
    <xf numFmtId="166" fontId="7" fillId="0" borderId="46" xfId="23" applyNumberFormat="1" applyFont="1" applyFill="1" applyBorder="1" applyAlignment="1">
      <alignment vertical="center"/>
    </xf>
    <xf numFmtId="1" fontId="5" fillId="0" borderId="38" xfId="23" applyNumberFormat="1" applyFont="1" applyBorder="1" applyAlignment="1">
      <alignment vertical="center"/>
    </xf>
    <xf numFmtId="0" fontId="7" fillId="2" borderId="36" xfId="0" applyFont="1" applyFill="1" applyBorder="1" applyAlignment="1">
      <alignment vertical="center"/>
    </xf>
    <xf numFmtId="0" fontId="7" fillId="2" borderId="43" xfId="0" applyNumberFormat="1" applyFont="1" applyFill="1" applyBorder="1" applyAlignment="1">
      <alignment horizontal="center" vertical="center"/>
    </xf>
    <xf numFmtId="0" fontId="7" fillId="0" borderId="0" xfId="0" applyFont="1" applyAlignment="1" applyProtection="1">
      <alignment vertical="center"/>
      <protection/>
    </xf>
    <xf numFmtId="0" fontId="5" fillId="0" borderId="0" xfId="0" applyFont="1" applyAlignment="1">
      <alignment vertical="center" wrapText="1"/>
    </xf>
    <xf numFmtId="0" fontId="5" fillId="0" borderId="37" xfId="0" applyFont="1" applyBorder="1" applyAlignment="1">
      <alignment/>
    </xf>
    <xf numFmtId="3" fontId="5" fillId="0" borderId="0" xfId="0" applyNumberFormat="1" applyFont="1" applyAlignment="1">
      <alignment vertical="center"/>
    </xf>
    <xf numFmtId="166" fontId="5" fillId="0" borderId="46" xfId="23" applyNumberFormat="1" applyFont="1" applyBorder="1" applyAlignment="1">
      <alignment vertical="center" wrapText="1"/>
    </xf>
    <xf numFmtId="3" fontId="5" fillId="0" borderId="37" xfId="23" applyNumberFormat="1" applyFont="1" applyBorder="1" applyAlignment="1">
      <alignment vertical="center" wrapText="1"/>
    </xf>
    <xf numFmtId="0" fontId="0" fillId="0" borderId="64" xfId="0" applyBorder="1" applyAlignment="1">
      <alignment horizontal="left" vertical="center" indent="2"/>
    </xf>
    <xf numFmtId="3" fontId="0" fillId="0" borderId="68" xfId="0" applyNumberFormat="1" applyBorder="1" applyAlignment="1">
      <alignment vertical="center"/>
    </xf>
    <xf numFmtId="3" fontId="0" fillId="0" borderId="69" xfId="0" applyNumberFormat="1" applyBorder="1" applyAlignment="1">
      <alignment vertical="center"/>
    </xf>
    <xf numFmtId="166" fontId="7" fillId="0" borderId="38" xfId="23" applyNumberFormat="1" applyFont="1" applyFill="1" applyBorder="1" applyAlignment="1">
      <alignment vertical="center"/>
    </xf>
    <xf numFmtId="3" fontId="7" fillId="0" borderId="38" xfId="0" applyNumberFormat="1" applyFont="1" applyFill="1" applyBorder="1" applyAlignment="1">
      <alignment/>
    </xf>
    <xf numFmtId="1" fontId="7" fillId="0" borderId="38" xfId="23" applyNumberFormat="1" applyFont="1" applyFill="1" applyBorder="1" applyAlignment="1">
      <alignment vertical="center"/>
    </xf>
    <xf numFmtId="0" fontId="7" fillId="0" borderId="38" xfId="0" applyFont="1" applyFill="1" applyBorder="1" applyAlignment="1">
      <alignment/>
    </xf>
    <xf numFmtId="0" fontId="7" fillId="0" borderId="36" xfId="0" applyFont="1" applyBorder="1" applyAlignment="1">
      <alignment horizontal="left" vertical="center" indent="1"/>
    </xf>
    <xf numFmtId="0" fontId="5" fillId="0" borderId="36" xfId="0" applyFont="1" applyBorder="1" applyAlignment="1">
      <alignment vertical="center"/>
    </xf>
    <xf numFmtId="0" fontId="7" fillId="2" borderId="36" xfId="0" applyFont="1" applyFill="1" applyBorder="1" applyAlignment="1">
      <alignment horizontal="left" vertical="center" indent="2"/>
    </xf>
    <xf numFmtId="0" fontId="7" fillId="0" borderId="36" xfId="0" applyFont="1" applyFill="1" applyBorder="1" applyAlignment="1">
      <alignment horizontal="left" vertical="center" indent="1"/>
    </xf>
    <xf numFmtId="3" fontId="7" fillId="0" borderId="44" xfId="0" applyNumberFormat="1" applyFont="1" applyFill="1" applyBorder="1" applyAlignment="1">
      <alignment/>
    </xf>
    <xf numFmtId="3" fontId="7" fillId="0" borderId="37" xfId="0" applyNumberFormat="1" applyFont="1" applyFill="1" applyBorder="1" applyAlignment="1">
      <alignment/>
    </xf>
    <xf numFmtId="166" fontId="7" fillId="0" borderId="47" xfId="23" applyNumberFormat="1" applyFont="1" applyFill="1" applyBorder="1" applyAlignment="1">
      <alignment vertical="center"/>
    </xf>
    <xf numFmtId="3" fontId="7" fillId="0" borderId="51" xfId="0" applyNumberFormat="1" applyFont="1" applyBorder="1" applyAlignment="1">
      <alignment horizontal="center" vertical="center" wrapText="1"/>
    </xf>
    <xf numFmtId="3" fontId="5" fillId="0" borderId="52" xfId="0" applyNumberFormat="1" applyFont="1" applyBorder="1" applyAlignment="1">
      <alignment vertical="center"/>
    </xf>
    <xf numFmtId="3" fontId="5" fillId="0" borderId="59" xfId="0" applyNumberFormat="1" applyFont="1" applyBorder="1" applyAlignment="1">
      <alignment vertical="center"/>
    </xf>
    <xf numFmtId="3" fontId="7" fillId="0" borderId="27" xfId="0" applyNumberFormat="1" applyFont="1" applyBorder="1" applyAlignment="1">
      <alignment horizontal="center" vertical="center" wrapText="1"/>
    </xf>
    <xf numFmtId="3" fontId="5" fillId="0" borderId="51" xfId="0" applyNumberFormat="1" applyFont="1" applyBorder="1" applyAlignment="1">
      <alignment vertical="center"/>
    </xf>
    <xf numFmtId="168" fontId="5" fillId="0" borderId="39" xfId="0" applyNumberFormat="1" applyFont="1" applyBorder="1" applyAlignment="1">
      <alignment vertical="center"/>
    </xf>
    <xf numFmtId="168" fontId="7" fillId="2" borderId="10" xfId="0" applyNumberFormat="1" applyFont="1" applyFill="1" applyBorder="1" applyAlignment="1">
      <alignment vertical="center"/>
    </xf>
    <xf numFmtId="3" fontId="5" fillId="0" borderId="52" xfId="0" applyNumberFormat="1" applyFont="1" applyBorder="1" applyAlignment="1">
      <alignment wrapText="1"/>
    </xf>
    <xf numFmtId="0" fontId="1" fillId="0" borderId="2" xfId="0" applyFont="1" applyBorder="1" applyAlignment="1">
      <alignment horizontal="center" vertical="center"/>
    </xf>
    <xf numFmtId="0" fontId="7" fillId="0" borderId="0" xfId="0" applyFont="1" applyAlignment="1">
      <alignment/>
    </xf>
    <xf numFmtId="3" fontId="5" fillId="0" borderId="46" xfId="0" applyNumberFormat="1" applyFont="1" applyBorder="1" applyAlignment="1">
      <alignment vertical="center"/>
    </xf>
    <xf numFmtId="0" fontId="5" fillId="0" borderId="36" xfId="0" applyFont="1" applyBorder="1" applyAlignment="1" applyProtection="1">
      <alignment horizontal="left" indent="1"/>
      <protection/>
    </xf>
    <xf numFmtId="0" fontId="5" fillId="0" borderId="0" xfId="0" applyFont="1" applyAlignment="1">
      <alignment horizontal="left" vertical="center" indent="2"/>
    </xf>
    <xf numFmtId="0" fontId="5" fillId="0" borderId="48" xfId="0" applyFont="1" applyBorder="1" applyAlignment="1">
      <alignment horizontal="left" vertical="center" indent="2"/>
    </xf>
    <xf numFmtId="3" fontId="5" fillId="0" borderId="39" xfId="0" applyNumberFormat="1" applyFont="1" applyBorder="1" applyAlignment="1">
      <alignment/>
    </xf>
    <xf numFmtId="0" fontId="5" fillId="2" borderId="36" xfId="0" applyFont="1" applyFill="1" applyBorder="1" applyAlignment="1">
      <alignment horizontal="left" vertical="center" indent="2"/>
    </xf>
    <xf numFmtId="0" fontId="5" fillId="0" borderId="36" xfId="0" applyFont="1" applyFill="1" applyBorder="1" applyAlignment="1">
      <alignment horizontal="right"/>
    </xf>
    <xf numFmtId="3" fontId="5" fillId="0" borderId="38" xfId="0" applyNumberFormat="1" applyFont="1" applyFill="1" applyBorder="1" applyAlignment="1">
      <alignment horizontal="right" vertical="center"/>
    </xf>
    <xf numFmtId="168" fontId="5" fillId="0" borderId="37" xfId="0" applyNumberFormat="1" applyFont="1" applyFill="1" applyBorder="1" applyAlignment="1">
      <alignment horizontal="right" vertical="center"/>
    </xf>
    <xf numFmtId="168" fontId="5" fillId="0" borderId="58" xfId="0" applyNumberFormat="1" applyFont="1" applyFill="1" applyBorder="1" applyAlignment="1">
      <alignment horizontal="right" vertical="center"/>
    </xf>
    <xf numFmtId="0" fontId="5" fillId="0" borderId="44" xfId="0" applyFont="1" applyBorder="1" applyAlignment="1">
      <alignment/>
    </xf>
    <xf numFmtId="0" fontId="7" fillId="3" borderId="0" xfId="0" applyFont="1" applyFill="1" applyBorder="1" applyAlignment="1" applyProtection="1">
      <alignment horizontal="center"/>
      <protection/>
    </xf>
    <xf numFmtId="0" fontId="7" fillId="2" borderId="22" xfId="0" applyFont="1" applyFill="1" applyBorder="1" applyAlignment="1">
      <alignment horizontal="right" vertical="center"/>
    </xf>
    <xf numFmtId="0" fontId="0" fillId="0" borderId="0" xfId="0" applyFont="1" applyFill="1" applyBorder="1" applyAlignment="1">
      <alignment vertical="center"/>
    </xf>
    <xf numFmtId="0" fontId="3" fillId="0" borderId="32" xfId="0" applyFont="1" applyBorder="1" applyAlignment="1">
      <alignment vertical="center"/>
    </xf>
    <xf numFmtId="3" fontId="0" fillId="0" borderId="70" xfId="0" applyNumberFormat="1" applyBorder="1" applyAlignment="1">
      <alignment vertical="center"/>
    </xf>
    <xf numFmtId="3" fontId="0" fillId="0" borderId="71" xfId="0" applyNumberFormat="1" applyBorder="1" applyAlignment="1">
      <alignment vertical="center"/>
    </xf>
    <xf numFmtId="0" fontId="0" fillId="0" borderId="67" xfId="0" applyBorder="1" applyAlignment="1">
      <alignment vertical="center"/>
    </xf>
    <xf numFmtId="0" fontId="0" fillId="0" borderId="48" xfId="0" applyBorder="1" applyAlignment="1">
      <alignment horizontal="left" vertical="center" indent="2"/>
    </xf>
    <xf numFmtId="166" fontId="0" fillId="0" borderId="42" xfId="23" applyNumberFormat="1" applyFont="1" applyFill="1" applyBorder="1" applyAlignment="1">
      <alignment vertical="center"/>
    </xf>
    <xf numFmtId="3" fontId="0" fillId="0" borderId="38" xfId="0" applyNumberFormat="1" applyFont="1" applyFill="1" applyBorder="1" applyAlignment="1">
      <alignment vertical="center"/>
    </xf>
    <xf numFmtId="3" fontId="0" fillId="0" borderId="44" xfId="0" applyNumberFormat="1" applyFont="1" applyFill="1" applyBorder="1" applyAlignment="1">
      <alignment vertical="center"/>
    </xf>
    <xf numFmtId="3" fontId="0" fillId="0" borderId="37" xfId="0" applyNumberFormat="1" applyFont="1" applyFill="1" applyBorder="1" applyAlignment="1">
      <alignment vertical="center"/>
    </xf>
    <xf numFmtId="3" fontId="0" fillId="0" borderId="46" xfId="0" applyNumberFormat="1" applyFont="1" applyFill="1" applyBorder="1" applyAlignment="1">
      <alignment vertical="center"/>
    </xf>
    <xf numFmtId="0" fontId="0" fillId="0" borderId="36" xfId="0" applyFont="1" applyFill="1" applyBorder="1" applyAlignment="1">
      <alignment horizontal="left" vertical="center" indent="2"/>
    </xf>
    <xf numFmtId="0" fontId="7" fillId="0" borderId="0" xfId="0" applyFont="1" applyAlignment="1">
      <alignment horizontal="center" vertical="center" wrapText="1"/>
    </xf>
    <xf numFmtId="0" fontId="5" fillId="0" borderId="0" xfId="0" applyFont="1" applyAlignment="1">
      <alignment horizontal="left" indent="2"/>
    </xf>
    <xf numFmtId="0" fontId="5" fillId="0" borderId="0" xfId="0" applyFont="1" applyFill="1" applyAlignment="1">
      <alignment/>
    </xf>
    <xf numFmtId="0" fontId="5" fillId="0" borderId="36" xfId="0" applyFont="1" applyFill="1" applyBorder="1" applyAlignment="1">
      <alignment horizontal="left" vertical="center" indent="2"/>
    </xf>
    <xf numFmtId="0" fontId="5" fillId="0" borderId="37" xfId="0" applyFont="1" applyFill="1" applyBorder="1" applyAlignment="1">
      <alignment/>
    </xf>
    <xf numFmtId="1" fontId="5" fillId="0" borderId="38" xfId="23" applyNumberFormat="1" applyFont="1" applyFill="1" applyBorder="1" applyAlignment="1">
      <alignment vertical="center"/>
    </xf>
    <xf numFmtId="3" fontId="5" fillId="0" borderId="37" xfId="0" applyNumberFormat="1" applyFont="1" applyFill="1" applyBorder="1" applyAlignment="1">
      <alignment/>
    </xf>
    <xf numFmtId="0" fontId="1" fillId="0" borderId="0" xfId="0" applyFont="1" applyBorder="1" applyAlignment="1">
      <alignment horizontal="center" vertical="center"/>
    </xf>
    <xf numFmtId="0" fontId="7" fillId="0" borderId="0" xfId="0" applyFont="1" applyBorder="1" applyAlignment="1">
      <alignment horizontal="center" vertical="center"/>
    </xf>
    <xf numFmtId="3" fontId="7" fillId="0" borderId="0" xfId="0" applyNumberFormat="1" applyFont="1" applyFill="1" applyBorder="1" applyAlignment="1">
      <alignment/>
    </xf>
    <xf numFmtId="3" fontId="7" fillId="0" borderId="0" xfId="15" applyNumberFormat="1" applyFont="1" applyFill="1" applyBorder="1" applyAlignment="1" applyProtection="1">
      <alignment/>
      <protection/>
    </xf>
    <xf numFmtId="166" fontId="7" fillId="0" borderId="0" xfId="23" applyNumberFormat="1" applyFont="1" applyFill="1" applyBorder="1" applyAlignment="1" applyProtection="1">
      <alignment/>
      <protection/>
    </xf>
    <xf numFmtId="164" fontId="7" fillId="0" borderId="0" xfId="15" applyNumberFormat="1" applyFont="1" applyFill="1" applyBorder="1" applyAlignment="1" applyProtection="1">
      <alignment/>
      <protection/>
    </xf>
    <xf numFmtId="0" fontId="5" fillId="0" borderId="72" xfId="0" applyFont="1" applyBorder="1" applyAlignment="1" applyProtection="1">
      <alignment horizontal="left" vertical="center" wrapText="1"/>
      <protection/>
    </xf>
    <xf numFmtId="0" fontId="5" fillId="0" borderId="73" xfId="0" applyFont="1" applyBorder="1" applyAlignment="1" applyProtection="1">
      <alignment horizontal="left" vertical="center" wrapText="1" indent="1"/>
      <protection/>
    </xf>
    <xf numFmtId="0" fontId="5" fillId="0" borderId="73" xfId="0" applyFont="1" applyBorder="1" applyAlignment="1" applyProtection="1">
      <alignment horizontal="left" vertical="center" wrapText="1"/>
      <protection/>
    </xf>
    <xf numFmtId="0" fontId="7" fillId="0" borderId="0" xfId="0" applyFont="1" applyAlignment="1" applyProtection="1">
      <alignment horizontal="left" vertical="center"/>
      <protection/>
    </xf>
    <xf numFmtId="0" fontId="1" fillId="0" borderId="7" xfId="0" applyFont="1" applyBorder="1" applyAlignment="1" applyProtection="1">
      <alignment horizontal="left" vertical="center" indent="1"/>
      <protection/>
    </xf>
    <xf numFmtId="0" fontId="4" fillId="0" borderId="0" xfId="0" applyFont="1" applyBorder="1" applyAlignment="1" applyProtection="1">
      <alignment horizontal="left" vertical="center" indent="1"/>
      <protection/>
    </xf>
    <xf numFmtId="0" fontId="4" fillId="0" borderId="19" xfId="0" applyFont="1" applyBorder="1" applyAlignment="1" applyProtection="1">
      <alignment horizontal="left" vertical="center" indent="1"/>
      <protection/>
    </xf>
    <xf numFmtId="0" fontId="4" fillId="0" borderId="20" xfId="0" applyFont="1" applyBorder="1" applyAlignment="1" applyProtection="1">
      <alignment horizontal="left" vertical="center" indent="1"/>
      <protection/>
    </xf>
    <xf numFmtId="0" fontId="0" fillId="0" borderId="0" xfId="0" applyFont="1" applyBorder="1" applyAlignment="1">
      <alignment horizontal="left" vertical="center" indent="1"/>
    </xf>
    <xf numFmtId="0" fontId="0" fillId="0" borderId="0" xfId="0" applyFont="1" applyAlignment="1">
      <alignment horizontal="left" vertical="center" indent="1"/>
    </xf>
    <xf numFmtId="0" fontId="4" fillId="0" borderId="0" xfId="0" applyFont="1" applyBorder="1" applyAlignment="1" applyProtection="1">
      <alignment horizontal="right" vertical="center"/>
      <protection/>
    </xf>
    <xf numFmtId="0" fontId="4" fillId="0" borderId="19" xfId="0" applyFont="1" applyBorder="1" applyAlignment="1" applyProtection="1">
      <alignment horizontal="right" vertical="center"/>
      <protection/>
    </xf>
    <xf numFmtId="0" fontId="0" fillId="0" borderId="31" xfId="0" applyFont="1" applyBorder="1" applyAlignment="1">
      <alignment vertical="center"/>
    </xf>
    <xf numFmtId="172" fontId="5" fillId="0" borderId="37" xfId="15" applyNumberFormat="1" applyFont="1" applyBorder="1" applyAlignment="1" applyProtection="1">
      <alignment/>
      <protection/>
    </xf>
    <xf numFmtId="172" fontId="5" fillId="0" borderId="38" xfId="15" applyNumberFormat="1" applyFont="1" applyBorder="1" applyAlignment="1" applyProtection="1">
      <alignment/>
      <protection/>
    </xf>
    <xf numFmtId="0" fontId="5" fillId="3" borderId="0" xfId="0" applyFont="1" applyFill="1" applyBorder="1" applyAlignment="1" applyProtection="1">
      <alignment horizontal="left"/>
      <protection/>
    </xf>
    <xf numFmtId="0" fontId="0" fillId="0" borderId="37" xfId="0" applyBorder="1" applyAlignment="1">
      <alignment/>
    </xf>
    <xf numFmtId="0" fontId="5" fillId="0" borderId="36" xfId="0" applyFont="1" applyBorder="1" applyAlignment="1" applyProtection="1">
      <alignment horizontal="left" vertical="center" wrapText="1"/>
      <protection/>
    </xf>
    <xf numFmtId="0" fontId="5" fillId="0" borderId="37" xfId="23" applyNumberFormat="1" applyFont="1" applyBorder="1" applyAlignment="1">
      <alignment vertical="center" wrapText="1"/>
    </xf>
    <xf numFmtId="1" fontId="5" fillId="0" borderId="38" xfId="23" applyNumberFormat="1" applyFont="1" applyBorder="1" applyAlignment="1">
      <alignment vertical="center" wrapText="1"/>
    </xf>
    <xf numFmtId="0" fontId="5" fillId="0" borderId="37" xfId="0" applyFont="1" applyFill="1" applyBorder="1" applyAlignment="1">
      <alignment wrapText="1"/>
    </xf>
    <xf numFmtId="0" fontId="5" fillId="0" borderId="0" xfId="0" applyFont="1" applyBorder="1" applyAlignment="1">
      <alignment/>
    </xf>
    <xf numFmtId="0" fontId="7" fillId="0" borderId="74" xfId="0" applyFont="1" applyBorder="1" applyAlignment="1">
      <alignment horizontal="center" vertical="center"/>
    </xf>
    <xf numFmtId="0" fontId="7" fillId="0" borderId="75" xfId="0" applyFont="1" applyBorder="1" applyAlignment="1">
      <alignment horizontal="center" vertical="center" wrapText="1"/>
    </xf>
    <xf numFmtId="0" fontId="7" fillId="0" borderId="76" xfId="0" applyFont="1" applyBorder="1" applyAlignment="1">
      <alignment horizontal="center" vertical="center" wrapText="1"/>
    </xf>
    <xf numFmtId="0" fontId="7" fillId="0" borderId="77" xfId="0" applyFont="1" applyBorder="1" applyAlignment="1">
      <alignment horizontal="center" vertical="center"/>
    </xf>
    <xf numFmtId="0" fontId="7" fillId="0" borderId="78" xfId="0" applyFont="1" applyBorder="1" applyAlignment="1">
      <alignment horizontal="center" vertical="center" wrapText="1"/>
    </xf>
    <xf numFmtId="0" fontId="7" fillId="0" borderId="48" xfId="0" applyFont="1" applyBorder="1" applyAlignment="1">
      <alignment horizontal="center"/>
    </xf>
    <xf numFmtId="0" fontId="5" fillId="0" borderId="39" xfId="0" applyFont="1" applyBorder="1" applyAlignment="1">
      <alignment/>
    </xf>
    <xf numFmtId="166" fontId="5" fillId="0" borderId="79" xfId="23" applyNumberFormat="1" applyFont="1" applyBorder="1" applyAlignment="1">
      <alignment/>
    </xf>
    <xf numFmtId="166" fontId="5" fillId="0" borderId="42" xfId="23" applyNumberFormat="1" applyFont="1" applyBorder="1" applyAlignment="1">
      <alignment/>
    </xf>
    <xf numFmtId="0" fontId="5" fillId="0" borderId="41" xfId="0" applyFont="1" applyBorder="1" applyAlignment="1">
      <alignment/>
    </xf>
    <xf numFmtId="166" fontId="5" fillId="0" borderId="45" xfId="23" applyNumberFormat="1" applyFont="1" applyBorder="1" applyAlignment="1">
      <alignment/>
    </xf>
    <xf numFmtId="0" fontId="7" fillId="0" borderId="36" xfId="0" applyFont="1" applyBorder="1" applyAlignment="1">
      <alignment horizontal="center"/>
    </xf>
    <xf numFmtId="166" fontId="5" fillId="0" borderId="80" xfId="23" applyNumberFormat="1" applyFont="1" applyBorder="1" applyAlignment="1">
      <alignment/>
    </xf>
    <xf numFmtId="166" fontId="5" fillId="0" borderId="46" xfId="23" applyNumberFormat="1" applyFont="1" applyBorder="1" applyAlignment="1">
      <alignment/>
    </xf>
    <xf numFmtId="166" fontId="5" fillId="0" borderId="47" xfId="23" applyNumberFormat="1" applyFont="1" applyBorder="1" applyAlignment="1">
      <alignment/>
    </xf>
    <xf numFmtId="166" fontId="7" fillId="0" borderId="46" xfId="23" applyNumberFormat="1" applyFont="1" applyBorder="1" applyAlignment="1">
      <alignment/>
    </xf>
    <xf numFmtId="166" fontId="7" fillId="0" borderId="47" xfId="23" applyNumberFormat="1" applyFont="1" applyBorder="1" applyAlignment="1">
      <alignment/>
    </xf>
    <xf numFmtId="166" fontId="7" fillId="0" borderId="80" xfId="23" applyNumberFormat="1" applyFont="1" applyBorder="1" applyAlignment="1">
      <alignment/>
    </xf>
    <xf numFmtId="0" fontId="5" fillId="0" borderId="46" xfId="0" applyFont="1" applyBorder="1" applyAlignment="1">
      <alignment/>
    </xf>
    <xf numFmtId="0" fontId="5" fillId="0" borderId="47" xfId="0" applyFont="1" applyBorder="1" applyAlignment="1">
      <alignment/>
    </xf>
    <xf numFmtId="0" fontId="7" fillId="0" borderId="43" xfId="0" applyFont="1" applyBorder="1" applyAlignment="1">
      <alignment horizontal="center"/>
    </xf>
    <xf numFmtId="3" fontId="7" fillId="0" borderId="74" xfId="0" applyNumberFormat="1" applyFont="1" applyBorder="1" applyAlignment="1">
      <alignment/>
    </xf>
    <xf numFmtId="3" fontId="7" fillId="0" borderId="75" xfId="0" applyNumberFormat="1" applyFont="1" applyBorder="1" applyAlignment="1">
      <alignment/>
    </xf>
    <xf numFmtId="3" fontId="7" fillId="0" borderId="76" xfId="0" applyNumberFormat="1" applyFont="1" applyBorder="1" applyAlignment="1">
      <alignment/>
    </xf>
    <xf numFmtId="3" fontId="7" fillId="0" borderId="77" xfId="0" applyNumberFormat="1" applyFont="1" applyBorder="1" applyAlignment="1">
      <alignment/>
    </xf>
    <xf numFmtId="0" fontId="7" fillId="0" borderId="78" xfId="0" applyFont="1" applyBorder="1" applyAlignment="1">
      <alignment/>
    </xf>
    <xf numFmtId="0" fontId="7" fillId="0" borderId="76" xfId="0" applyFont="1" applyBorder="1" applyAlignment="1">
      <alignment/>
    </xf>
    <xf numFmtId="166" fontId="0" fillId="0" borderId="0" xfId="23" applyNumberFormat="1" applyAlignment="1">
      <alignment/>
    </xf>
    <xf numFmtId="0" fontId="5" fillId="0" borderId="73" xfId="0" applyFont="1" applyBorder="1" applyAlignment="1" applyProtection="1" quotePrefix="1">
      <alignment horizontal="left" vertical="center"/>
      <protection/>
    </xf>
    <xf numFmtId="166" fontId="5" fillId="0" borderId="45" xfId="23" applyNumberFormat="1" applyFont="1" applyBorder="1" applyAlignment="1">
      <alignment vertical="center"/>
    </xf>
    <xf numFmtId="166" fontId="5" fillId="0" borderId="42" xfId="23" applyNumberFormat="1" applyFont="1" applyBorder="1" applyAlignment="1">
      <alignment vertical="center"/>
    </xf>
    <xf numFmtId="0" fontId="0" fillId="0" borderId="0" xfId="0" applyFont="1" applyAlignment="1">
      <alignment/>
    </xf>
    <xf numFmtId="3" fontId="5" fillId="0" borderId="51" xfId="23" applyNumberFormat="1" applyFont="1" applyBorder="1" applyAlignment="1">
      <alignment vertical="center" wrapText="1"/>
    </xf>
    <xf numFmtId="1" fontId="5" fillId="0" borderId="44" xfId="0" applyNumberFormat="1" applyFont="1" applyBorder="1" applyAlignment="1">
      <alignment/>
    </xf>
    <xf numFmtId="166" fontId="7" fillId="0" borderId="44" xfId="23" applyNumberFormat="1" applyFont="1" applyFill="1" applyBorder="1" applyAlignment="1">
      <alignment vertical="center"/>
    </xf>
    <xf numFmtId="1" fontId="5" fillId="0" borderId="44" xfId="23" applyNumberFormat="1" applyFont="1" applyFill="1" applyBorder="1" applyAlignment="1">
      <alignment vertical="center"/>
    </xf>
    <xf numFmtId="166" fontId="5" fillId="0" borderId="44" xfId="23" applyNumberFormat="1" applyFont="1" applyBorder="1" applyAlignment="1">
      <alignment vertical="center"/>
    </xf>
    <xf numFmtId="0" fontId="5" fillId="0" borderId="51" xfId="0" applyFont="1" applyBorder="1" applyAlignment="1">
      <alignment/>
    </xf>
    <xf numFmtId="0" fontId="7" fillId="0" borderId="37" xfId="0" applyFont="1" applyFill="1" applyBorder="1" applyAlignment="1">
      <alignment/>
    </xf>
    <xf numFmtId="3" fontId="5" fillId="0" borderId="44" xfId="0" applyNumberFormat="1" applyFont="1" applyFill="1" applyBorder="1" applyAlignment="1">
      <alignment/>
    </xf>
    <xf numFmtId="0" fontId="7" fillId="0" borderId="46" xfId="0" applyFont="1" applyFill="1" applyBorder="1" applyAlignment="1">
      <alignment/>
    </xf>
    <xf numFmtId="0" fontId="7" fillId="0" borderId="48" xfId="0" applyFont="1" applyBorder="1" applyAlignment="1">
      <alignment vertical="center"/>
    </xf>
    <xf numFmtId="0" fontId="5" fillId="0" borderId="39" xfId="0" applyFont="1" applyBorder="1" applyAlignment="1">
      <alignment/>
    </xf>
    <xf numFmtId="0" fontId="5" fillId="0" borderId="40" xfId="0" applyFont="1" applyBorder="1" applyAlignment="1">
      <alignment/>
    </xf>
    <xf numFmtId="0" fontId="5" fillId="0" borderId="45" xfId="0" applyFont="1" applyBorder="1" applyAlignment="1">
      <alignment/>
    </xf>
    <xf numFmtId="0" fontId="5" fillId="0" borderId="42" xfId="0" applyFont="1" applyBorder="1" applyAlignment="1">
      <alignment/>
    </xf>
    <xf numFmtId="0" fontId="5" fillId="0" borderId="41" xfId="0" applyFont="1" applyBorder="1" applyAlignment="1">
      <alignment/>
    </xf>
    <xf numFmtId="0" fontId="7" fillId="0" borderId="24" xfId="0" applyFont="1" applyBorder="1" applyAlignment="1">
      <alignment horizontal="center" vertical="center"/>
    </xf>
    <xf numFmtId="0" fontId="7" fillId="0" borderId="3" xfId="0" applyFont="1" applyBorder="1" applyAlignment="1">
      <alignment horizontal="center" vertical="center"/>
    </xf>
    <xf numFmtId="0" fontId="7" fillId="0" borderId="23" xfId="0" applyFont="1" applyBorder="1" applyAlignment="1">
      <alignment horizontal="center" vertical="center" wrapText="1"/>
    </xf>
    <xf numFmtId="0" fontId="7" fillId="2" borderId="36" xfId="0" applyFont="1" applyFill="1" applyBorder="1" applyAlignment="1">
      <alignment horizontal="right" vertical="center"/>
    </xf>
    <xf numFmtId="0" fontId="7" fillId="2" borderId="36" xfId="0" applyFont="1" applyFill="1" applyBorder="1" applyAlignment="1">
      <alignment horizontal="left" vertical="center"/>
    </xf>
    <xf numFmtId="0" fontId="0" fillId="0" borderId="36" xfId="0" applyFont="1" applyBorder="1" applyAlignment="1">
      <alignment horizontal="left" vertical="center" indent="2"/>
    </xf>
    <xf numFmtId="0" fontId="7" fillId="0" borderId="49" xfId="0" applyFont="1" applyBorder="1" applyAlignment="1">
      <alignment vertical="center"/>
    </xf>
    <xf numFmtId="0" fontId="5" fillId="0" borderId="53" xfId="0" applyFont="1" applyBorder="1" applyAlignment="1">
      <alignment vertical="center"/>
    </xf>
    <xf numFmtId="3" fontId="5" fillId="0" borderId="58" xfId="0" applyNumberFormat="1" applyFont="1" applyBorder="1" applyAlignment="1">
      <alignment vertical="center"/>
    </xf>
    <xf numFmtId="0" fontId="5" fillId="0" borderId="61" xfId="0" applyFont="1" applyBorder="1" applyAlignment="1">
      <alignment vertical="center"/>
    </xf>
    <xf numFmtId="3" fontId="5" fillId="0" borderId="0" xfId="0" applyNumberFormat="1" applyFont="1" applyBorder="1" applyAlignment="1">
      <alignment/>
    </xf>
    <xf numFmtId="0" fontId="5" fillId="0" borderId="63" xfId="0" applyFont="1" applyBorder="1" applyAlignment="1">
      <alignment vertical="center"/>
    </xf>
    <xf numFmtId="3" fontId="5" fillId="0" borderId="58" xfId="0" applyNumberFormat="1" applyFont="1" applyFill="1" applyBorder="1" applyAlignment="1">
      <alignment horizontal="right" vertical="center"/>
    </xf>
    <xf numFmtId="3" fontId="7" fillId="2" borderId="66" xfId="0" applyNumberFormat="1" applyFont="1" applyFill="1" applyBorder="1" applyAlignment="1">
      <alignment vertical="center"/>
    </xf>
    <xf numFmtId="3" fontId="5" fillId="2" borderId="67" xfId="0" applyNumberFormat="1" applyFont="1" applyFill="1" applyBorder="1" applyAlignment="1">
      <alignment vertical="center"/>
    </xf>
    <xf numFmtId="3" fontId="3" fillId="0" borderId="0" xfId="0" applyNumberFormat="1" applyFont="1" applyFill="1" applyBorder="1" applyAlignment="1">
      <alignment horizontal="center" vertical="center"/>
    </xf>
    <xf numFmtId="3" fontId="0" fillId="0" borderId="37" xfId="0" applyNumberFormat="1" applyBorder="1" applyAlignment="1">
      <alignment/>
    </xf>
    <xf numFmtId="3" fontId="0" fillId="0" borderId="32" xfId="0" applyNumberFormat="1" applyBorder="1" applyAlignment="1">
      <alignment/>
    </xf>
    <xf numFmtId="0" fontId="11" fillId="0" borderId="44" xfId="21" applyFont="1" applyFill="1" applyBorder="1" applyAlignment="1">
      <alignment horizontal="right" wrapText="1"/>
      <protection/>
    </xf>
    <xf numFmtId="3" fontId="5" fillId="0" borderId="22" xfId="0" applyNumberFormat="1" applyFont="1" applyBorder="1" applyAlignment="1">
      <alignment/>
    </xf>
    <xf numFmtId="0" fontId="9" fillId="0" borderId="0" xfId="0" applyFont="1" applyAlignment="1">
      <alignment vertical="center"/>
    </xf>
    <xf numFmtId="0" fontId="0" fillId="0" borderId="38" xfId="0" applyBorder="1" applyAlignment="1">
      <alignment/>
    </xf>
    <xf numFmtId="0" fontId="3" fillId="2" borderId="64" xfId="0" applyFont="1" applyFill="1" applyBorder="1" applyAlignment="1">
      <alignment horizontal="left" vertical="center"/>
    </xf>
    <xf numFmtId="3" fontId="3" fillId="0" borderId="68" xfId="0" applyNumberFormat="1" applyFont="1" applyFill="1" applyBorder="1" applyAlignment="1">
      <alignment vertical="center"/>
    </xf>
    <xf numFmtId="3" fontId="3" fillId="0" borderId="70" xfId="0" applyNumberFormat="1" applyFont="1" applyFill="1" applyBorder="1" applyAlignment="1">
      <alignment vertical="center"/>
    </xf>
    <xf numFmtId="166" fontId="3" fillId="0" borderId="67" xfId="23" applyNumberFormat="1" applyFont="1" applyFill="1" applyBorder="1" applyAlignment="1">
      <alignment vertical="center"/>
    </xf>
    <xf numFmtId="3" fontId="3" fillId="0" borderId="69" xfId="0" applyNumberFormat="1" applyFont="1" applyFill="1" applyBorder="1" applyAlignment="1">
      <alignment vertical="center"/>
    </xf>
    <xf numFmtId="166" fontId="3" fillId="0" borderId="71" xfId="23" applyNumberFormat="1" applyFont="1" applyFill="1" applyBorder="1" applyAlignment="1">
      <alignment horizontal="right" vertical="center"/>
    </xf>
    <xf numFmtId="0" fontId="0" fillId="2" borderId="36" xfId="0" applyFont="1" applyFill="1" applyBorder="1" applyAlignment="1">
      <alignment horizontal="left" vertical="center"/>
    </xf>
    <xf numFmtId="166" fontId="0" fillId="0" borderId="47" xfId="23" applyNumberFormat="1" applyFont="1" applyFill="1" applyBorder="1" applyAlignment="1">
      <alignment horizontal="right" vertical="center"/>
    </xf>
    <xf numFmtId="3" fontId="5" fillId="0" borderId="10" xfId="0" applyNumberFormat="1" applyFont="1" applyBorder="1" applyAlignment="1">
      <alignment wrapText="1"/>
    </xf>
    <xf numFmtId="3" fontId="5" fillId="0" borderId="24" xfId="0" applyNumberFormat="1" applyFont="1" applyBorder="1" applyAlignment="1">
      <alignment wrapText="1"/>
    </xf>
    <xf numFmtId="166" fontId="7" fillId="0" borderId="47" xfId="23" applyNumberFormat="1" applyFont="1" applyFill="1" applyBorder="1" applyAlignment="1">
      <alignment vertical="center" wrapText="1"/>
    </xf>
    <xf numFmtId="3" fontId="7" fillId="0" borderId="44" xfId="23" applyNumberFormat="1" applyFont="1" applyFill="1" applyBorder="1" applyAlignment="1">
      <alignment vertical="center"/>
    </xf>
    <xf numFmtId="3" fontId="7" fillId="0" borderId="38" xfId="23" applyNumberFormat="1" applyFont="1" applyFill="1" applyBorder="1" applyAlignment="1">
      <alignment vertical="center"/>
    </xf>
    <xf numFmtId="3" fontId="0" fillId="0" borderId="0" xfId="0" applyNumberFormat="1" applyAlignment="1">
      <alignment/>
    </xf>
    <xf numFmtId="166" fontId="5" fillId="0" borderId="47" xfId="23" applyNumberFormat="1" applyFont="1" applyFill="1" applyBorder="1" applyAlignment="1">
      <alignment vertical="center" wrapText="1"/>
    </xf>
    <xf numFmtId="3" fontId="5" fillId="0" borderId="44" xfId="23" applyNumberFormat="1" applyFont="1" applyFill="1" applyBorder="1" applyAlignment="1">
      <alignment vertical="center"/>
    </xf>
    <xf numFmtId="3" fontId="5" fillId="0" borderId="38" xfId="23" applyNumberFormat="1" applyFont="1" applyFill="1" applyBorder="1" applyAlignment="1">
      <alignment vertical="center"/>
    </xf>
    <xf numFmtId="3" fontId="7" fillId="0" borderId="47" xfId="0" applyNumberFormat="1" applyFont="1" applyFill="1" applyBorder="1" applyAlignment="1">
      <alignment vertical="center"/>
    </xf>
    <xf numFmtId="3" fontId="7" fillId="0" borderId="39" xfId="0" applyNumberFormat="1" applyFont="1" applyFill="1" applyBorder="1" applyAlignment="1">
      <alignment vertical="center"/>
    </xf>
    <xf numFmtId="3" fontId="7" fillId="0" borderId="45" xfId="0" applyNumberFormat="1" applyFont="1" applyFill="1" applyBorder="1" applyAlignment="1">
      <alignment vertical="center"/>
    </xf>
    <xf numFmtId="3" fontId="7" fillId="0" borderId="42" xfId="0" applyNumberFormat="1" applyFont="1" applyFill="1" applyBorder="1" applyAlignment="1">
      <alignment vertical="center"/>
    </xf>
    <xf numFmtId="168" fontId="7" fillId="0" borderId="39" xfId="0" applyNumberFormat="1" applyFont="1" applyFill="1" applyBorder="1" applyAlignment="1">
      <alignment vertical="center"/>
    </xf>
    <xf numFmtId="168" fontId="7" fillId="0" borderId="61" xfId="0" applyNumberFormat="1" applyFont="1" applyFill="1" applyBorder="1" applyAlignment="1">
      <alignment vertical="center"/>
    </xf>
    <xf numFmtId="168" fontId="7" fillId="0" borderId="52" xfId="0" applyNumberFormat="1" applyFont="1" applyFill="1" applyBorder="1" applyAlignment="1">
      <alignment vertical="center"/>
    </xf>
    <xf numFmtId="168" fontId="7" fillId="0" borderId="38" xfId="0" applyNumberFormat="1" applyFont="1" applyFill="1" applyBorder="1" applyAlignment="1">
      <alignment vertical="center"/>
    </xf>
    <xf numFmtId="3" fontId="5" fillId="2" borderId="38" xfId="0" applyNumberFormat="1" applyFont="1" applyFill="1" applyBorder="1" applyAlignment="1">
      <alignment vertical="center"/>
    </xf>
    <xf numFmtId="3" fontId="5" fillId="2" borderId="46" xfId="0" applyNumberFormat="1" applyFont="1" applyFill="1" applyBorder="1" applyAlignment="1">
      <alignment vertical="center"/>
    </xf>
    <xf numFmtId="168" fontId="5" fillId="2" borderId="38" xfId="0" applyNumberFormat="1" applyFont="1" applyFill="1" applyBorder="1" applyAlignment="1">
      <alignment vertical="center"/>
    </xf>
    <xf numFmtId="166" fontId="5" fillId="0" borderId="42" xfId="23" applyNumberFormat="1" applyFont="1" applyBorder="1" applyAlignment="1" applyProtection="1">
      <alignment/>
      <protection/>
    </xf>
    <xf numFmtId="0" fontId="3" fillId="2" borderId="22" xfId="0" applyFont="1" applyFill="1" applyBorder="1" applyAlignment="1">
      <alignment horizontal="right" vertical="center"/>
    </xf>
    <xf numFmtId="3" fontId="11" fillId="0" borderId="37" xfId="21" applyNumberFormat="1" applyFont="1" applyFill="1" applyBorder="1" applyAlignment="1">
      <alignment horizontal="right" wrapText="1"/>
      <protection/>
    </xf>
    <xf numFmtId="3" fontId="5" fillId="0" borderId="40" xfId="0" applyNumberFormat="1" applyFont="1" applyBorder="1" applyAlignment="1">
      <alignment/>
    </xf>
    <xf numFmtId="3" fontId="1" fillId="4" borderId="2" xfId="15" applyNumberFormat="1" applyFont="1" applyFill="1" applyBorder="1" applyAlignment="1" applyProtection="1">
      <alignment vertical="center"/>
      <protection/>
    </xf>
    <xf numFmtId="3" fontId="1" fillId="4" borderId="3" xfId="15" applyNumberFormat="1" applyFont="1" applyFill="1" applyBorder="1" applyAlignment="1" applyProtection="1">
      <alignment vertical="center"/>
      <protection/>
    </xf>
    <xf numFmtId="3" fontId="1" fillId="4" borderId="23" xfId="15" applyNumberFormat="1" applyFont="1" applyFill="1" applyBorder="1" applyAlignment="1" applyProtection="1">
      <alignment vertical="center"/>
      <protection/>
    </xf>
    <xf numFmtId="3" fontId="1" fillId="4" borderId="24" xfId="15" applyNumberFormat="1" applyFont="1" applyFill="1" applyBorder="1" applyAlignment="1" applyProtection="1">
      <alignment vertical="center"/>
      <protection/>
    </xf>
    <xf numFmtId="3" fontId="1" fillId="4" borderId="81" xfId="15" applyNumberFormat="1" applyFont="1" applyFill="1" applyBorder="1" applyAlignment="1" applyProtection="1">
      <alignment vertical="center"/>
      <protection/>
    </xf>
    <xf numFmtId="3" fontId="1" fillId="4" borderId="82" xfId="15" applyNumberFormat="1" applyFont="1" applyFill="1" applyBorder="1" applyAlignment="1" applyProtection="1">
      <alignment vertical="center"/>
      <protection/>
    </xf>
    <xf numFmtId="164" fontId="1" fillId="4" borderId="2" xfId="15" applyNumberFormat="1" applyFont="1" applyFill="1" applyBorder="1" applyAlignment="1" applyProtection="1">
      <alignment vertical="center"/>
      <protection/>
    </xf>
    <xf numFmtId="164" fontId="1" fillId="4" borderId="21" xfId="15" applyNumberFormat="1" applyFont="1" applyFill="1" applyBorder="1" applyAlignment="1" applyProtection="1">
      <alignment vertical="center"/>
      <protection/>
    </xf>
    <xf numFmtId="164" fontId="1" fillId="4" borderId="4" xfId="15" applyNumberFormat="1" applyFont="1" applyFill="1" applyBorder="1" applyAlignment="1" applyProtection="1">
      <alignment vertical="center"/>
      <protection/>
    </xf>
    <xf numFmtId="0" fontId="1" fillId="4" borderId="21" xfId="0" applyFont="1" applyFill="1" applyBorder="1" applyAlignment="1" applyProtection="1">
      <alignment vertical="center"/>
      <protection/>
    </xf>
    <xf numFmtId="3" fontId="7" fillId="5" borderId="49" xfId="0" applyNumberFormat="1" applyFont="1" applyFill="1" applyBorder="1" applyAlignment="1">
      <alignment vertical="center"/>
    </xf>
    <xf numFmtId="3" fontId="7" fillId="5" borderId="28" xfId="0" applyNumberFormat="1" applyFont="1" applyFill="1" applyBorder="1" applyAlignment="1">
      <alignment vertical="center"/>
    </xf>
    <xf numFmtId="3" fontId="7" fillId="5" borderId="29" xfId="0" applyNumberFormat="1" applyFont="1" applyFill="1" applyBorder="1" applyAlignment="1">
      <alignment vertical="center"/>
    </xf>
    <xf numFmtId="3" fontId="7" fillId="5" borderId="30" xfId="0" applyNumberFormat="1" applyFont="1" applyFill="1" applyBorder="1" applyAlignment="1">
      <alignment vertical="center"/>
    </xf>
    <xf numFmtId="3" fontId="7" fillId="5" borderId="27" xfId="0" applyNumberFormat="1" applyFont="1" applyFill="1" applyBorder="1" applyAlignment="1">
      <alignment/>
    </xf>
    <xf numFmtId="3" fontId="7" fillId="4" borderId="28" xfId="15" applyNumberFormat="1" applyFont="1" applyFill="1" applyBorder="1" applyAlignment="1" applyProtection="1">
      <alignment/>
      <protection/>
    </xf>
    <xf numFmtId="166" fontId="7" fillId="5" borderId="54" xfId="23" applyNumberFormat="1" applyFont="1" applyFill="1" applyBorder="1" applyAlignment="1" applyProtection="1">
      <alignment/>
      <protection/>
    </xf>
    <xf numFmtId="164" fontId="7" fillId="4" borderId="27" xfId="15" applyNumberFormat="1" applyFont="1" applyFill="1" applyBorder="1" applyAlignment="1" applyProtection="1">
      <alignment/>
      <protection/>
    </xf>
    <xf numFmtId="164" fontId="7" fillId="4" borderId="28" xfId="15" applyNumberFormat="1" applyFont="1" applyFill="1" applyBorder="1" applyAlignment="1" applyProtection="1">
      <alignment/>
      <protection/>
    </xf>
    <xf numFmtId="166" fontId="7" fillId="5" borderId="30" xfId="23" applyNumberFormat="1" applyFont="1" applyFill="1" applyBorder="1" applyAlignment="1" applyProtection="1">
      <alignment/>
      <protection/>
    </xf>
    <xf numFmtId="164" fontId="7" fillId="5" borderId="83" xfId="15" applyNumberFormat="1" applyFont="1" applyFill="1" applyBorder="1" applyAlignment="1" applyProtection="1">
      <alignment/>
      <protection/>
    </xf>
    <xf numFmtId="164" fontId="7" fillId="5" borderId="28" xfId="15" applyNumberFormat="1" applyFont="1" applyFill="1" applyBorder="1" applyAlignment="1" applyProtection="1">
      <alignment/>
      <protection/>
    </xf>
    <xf numFmtId="3" fontId="7" fillId="5" borderId="74" xfId="0" applyNumberFormat="1" applyFont="1" applyFill="1" applyBorder="1" applyAlignment="1">
      <alignment vertical="center"/>
    </xf>
    <xf numFmtId="3" fontId="7" fillId="5" borderId="84" xfId="0" applyNumberFormat="1" applyFont="1" applyFill="1" applyBorder="1" applyAlignment="1">
      <alignment vertical="center"/>
    </xf>
    <xf numFmtId="3" fontId="7" fillId="5" borderId="76" xfId="0" applyNumberFormat="1" applyFont="1" applyFill="1" applyBorder="1" applyAlignment="1">
      <alignment vertical="center"/>
    </xf>
    <xf numFmtId="168" fontId="7" fillId="5" borderId="74" xfId="0" applyNumberFormat="1" applyFont="1" applyFill="1" applyBorder="1" applyAlignment="1">
      <alignment vertical="center"/>
    </xf>
    <xf numFmtId="168" fontId="7" fillId="5" borderId="75" xfId="0" applyNumberFormat="1" applyFont="1" applyFill="1" applyBorder="1" applyAlignment="1">
      <alignment vertical="center"/>
    </xf>
    <xf numFmtId="168" fontId="7" fillId="5" borderId="76" xfId="0" applyNumberFormat="1" applyFont="1" applyFill="1" applyBorder="1" applyAlignment="1">
      <alignment vertical="center"/>
    </xf>
    <xf numFmtId="3" fontId="7" fillId="5" borderId="24" xfId="0" applyNumberFormat="1" applyFont="1" applyFill="1" applyBorder="1" applyAlignment="1">
      <alignment/>
    </xf>
    <xf numFmtId="3" fontId="7" fillId="5" borderId="23" xfId="0" applyNumberFormat="1" applyFont="1" applyFill="1" applyBorder="1" applyAlignment="1">
      <alignment vertical="center"/>
    </xf>
    <xf numFmtId="3" fontId="7" fillId="5" borderId="5" xfId="0" applyNumberFormat="1" applyFont="1" applyFill="1" applyBorder="1" applyAlignment="1">
      <alignment vertical="center"/>
    </xf>
    <xf numFmtId="168" fontId="7" fillId="5" borderId="24" xfId="0" applyNumberFormat="1" applyFont="1" applyFill="1" applyBorder="1" applyAlignment="1">
      <alignment vertical="center"/>
    </xf>
    <xf numFmtId="3" fontId="7" fillId="5" borderId="55" xfId="0" applyNumberFormat="1" applyFont="1" applyFill="1" applyBorder="1" applyAlignment="1">
      <alignment vertical="center"/>
    </xf>
    <xf numFmtId="168" fontId="7" fillId="5" borderId="56" xfId="0" applyNumberFormat="1" applyFont="1" applyFill="1" applyBorder="1" applyAlignment="1">
      <alignment vertical="center"/>
    </xf>
    <xf numFmtId="3" fontId="7" fillId="5" borderId="85" xfId="0" applyNumberFormat="1" applyFont="1" applyFill="1" applyBorder="1" applyAlignment="1">
      <alignment vertical="center"/>
    </xf>
    <xf numFmtId="168" fontId="7" fillId="5" borderId="84" xfId="0" applyNumberFormat="1" applyFont="1" applyFill="1" applyBorder="1" applyAlignment="1">
      <alignment vertical="center"/>
    </xf>
    <xf numFmtId="3" fontId="7" fillId="5" borderId="43" xfId="0" applyNumberFormat="1" applyFont="1" applyFill="1" applyBorder="1" applyAlignment="1">
      <alignment vertical="center"/>
    </xf>
    <xf numFmtId="168" fontId="7" fillId="5" borderId="77" xfId="0" applyNumberFormat="1" applyFont="1" applyFill="1" applyBorder="1" applyAlignment="1">
      <alignment vertical="center"/>
    </xf>
    <xf numFmtId="168" fontId="7" fillId="5" borderId="85" xfId="0" applyNumberFormat="1" applyFont="1" applyFill="1" applyBorder="1" applyAlignment="1">
      <alignment vertical="center"/>
    </xf>
    <xf numFmtId="3" fontId="7" fillId="5" borderId="24" xfId="0" applyNumberFormat="1" applyFont="1" applyFill="1" applyBorder="1" applyAlignment="1">
      <alignment vertical="center"/>
    </xf>
    <xf numFmtId="168" fontId="7" fillId="5" borderId="3" xfId="0" applyNumberFormat="1" applyFont="1" applyFill="1" applyBorder="1" applyAlignment="1">
      <alignment vertical="center"/>
    </xf>
    <xf numFmtId="3" fontId="7" fillId="5" borderId="84" xfId="0" applyNumberFormat="1" applyFont="1" applyFill="1" applyBorder="1" applyAlignment="1">
      <alignment/>
    </xf>
    <xf numFmtId="3" fontId="7" fillId="5" borderId="3" xfId="0" applyNumberFormat="1" applyFont="1" applyFill="1" applyBorder="1" applyAlignment="1">
      <alignment vertical="center"/>
    </xf>
    <xf numFmtId="168" fontId="7" fillId="5" borderId="55" xfId="0" applyNumberFormat="1" applyFont="1" applyFill="1" applyBorder="1" applyAlignment="1">
      <alignment vertical="center"/>
    </xf>
    <xf numFmtId="3" fontId="7" fillId="5" borderId="22" xfId="0" applyNumberFormat="1" applyFont="1" applyFill="1" applyBorder="1" applyAlignment="1">
      <alignment vertical="center"/>
    </xf>
    <xf numFmtId="3" fontId="7" fillId="5" borderId="54" xfId="0" applyNumberFormat="1" applyFont="1" applyFill="1" applyBorder="1" applyAlignment="1">
      <alignment vertical="center"/>
    </xf>
    <xf numFmtId="168" fontId="7" fillId="5" borderId="27" xfId="0" applyNumberFormat="1" applyFont="1" applyFill="1" applyBorder="1" applyAlignment="1">
      <alignment vertical="center"/>
    </xf>
    <xf numFmtId="168" fontId="7" fillId="5" borderId="29" xfId="0" applyNumberFormat="1" applyFont="1" applyFill="1" applyBorder="1" applyAlignment="1">
      <alignment vertical="center"/>
    </xf>
    <xf numFmtId="168" fontId="7" fillId="5" borderId="30" xfId="0" applyNumberFormat="1" applyFont="1" applyFill="1" applyBorder="1" applyAlignment="1">
      <alignment vertical="center"/>
    </xf>
    <xf numFmtId="3" fontId="3" fillId="5" borderId="74" xfId="0" applyNumberFormat="1" applyFont="1" applyFill="1" applyBorder="1" applyAlignment="1">
      <alignment vertical="center"/>
    </xf>
    <xf numFmtId="3" fontId="3" fillId="5" borderId="84" xfId="0" applyNumberFormat="1" applyFont="1" applyFill="1" applyBorder="1" applyAlignment="1">
      <alignment vertical="center"/>
    </xf>
    <xf numFmtId="166" fontId="3" fillId="5" borderId="76" xfId="23" applyNumberFormat="1" applyFont="1" applyFill="1" applyBorder="1" applyAlignment="1">
      <alignment vertical="center"/>
    </xf>
    <xf numFmtId="3" fontId="3" fillId="5" borderId="77" xfId="0" applyNumberFormat="1" applyFont="1" applyFill="1" applyBorder="1" applyAlignment="1">
      <alignment vertical="center"/>
    </xf>
    <xf numFmtId="166" fontId="3" fillId="5" borderId="78" xfId="23" applyNumberFormat="1" applyFont="1" applyFill="1" applyBorder="1" applyAlignment="1">
      <alignment horizontal="right" vertical="center"/>
    </xf>
    <xf numFmtId="3" fontId="3" fillId="5" borderId="24" xfId="0" applyNumberFormat="1" applyFont="1" applyFill="1" applyBorder="1" applyAlignment="1">
      <alignment vertical="center"/>
    </xf>
    <xf numFmtId="3" fontId="3" fillId="5" borderId="3" xfId="0" applyNumberFormat="1" applyFont="1" applyFill="1" applyBorder="1" applyAlignment="1">
      <alignment vertical="center"/>
    </xf>
    <xf numFmtId="3" fontId="3" fillId="5" borderId="55" xfId="0" applyNumberFormat="1" applyFont="1" applyFill="1" applyBorder="1" applyAlignment="1">
      <alignment vertical="center"/>
    </xf>
    <xf numFmtId="3" fontId="3" fillId="5" borderId="23" xfId="0" applyNumberFormat="1" applyFont="1" applyFill="1" applyBorder="1" applyAlignment="1">
      <alignment vertical="center"/>
    </xf>
    <xf numFmtId="3" fontId="3" fillId="5" borderId="74" xfId="0" applyNumberFormat="1" applyFont="1" applyFill="1" applyBorder="1" applyAlignment="1">
      <alignment horizontal="right" vertical="center"/>
    </xf>
    <xf numFmtId="3" fontId="3" fillId="5" borderId="84" xfId="0" applyNumberFormat="1" applyFont="1" applyFill="1" applyBorder="1" applyAlignment="1">
      <alignment horizontal="right" vertical="center"/>
    </xf>
    <xf numFmtId="3" fontId="3" fillId="5" borderId="77" xfId="0" applyNumberFormat="1" applyFont="1" applyFill="1" applyBorder="1" applyAlignment="1">
      <alignment horizontal="right" vertical="center"/>
    </xf>
    <xf numFmtId="166" fontId="3" fillId="5" borderId="78" xfId="23" applyNumberFormat="1" applyFont="1" applyFill="1" applyBorder="1" applyAlignment="1">
      <alignment vertical="center"/>
    </xf>
    <xf numFmtId="3" fontId="3" fillId="5" borderId="78" xfId="0" applyNumberFormat="1" applyFont="1" applyFill="1" applyBorder="1" applyAlignment="1">
      <alignment vertical="center"/>
    </xf>
    <xf numFmtId="3" fontId="3" fillId="5" borderId="27" xfId="0" applyNumberFormat="1" applyFont="1" applyFill="1" applyBorder="1" applyAlignment="1">
      <alignment horizontal="right" vertical="center"/>
    </xf>
    <xf numFmtId="3" fontId="3" fillId="5" borderId="28" xfId="0" applyNumberFormat="1" applyFont="1" applyFill="1" applyBorder="1" applyAlignment="1">
      <alignment horizontal="right" vertical="center"/>
    </xf>
    <xf numFmtId="166" fontId="3" fillId="5" borderId="30" xfId="23" applyNumberFormat="1" applyFont="1" applyFill="1" applyBorder="1" applyAlignment="1">
      <alignment vertical="center"/>
    </xf>
    <xf numFmtId="3" fontId="7" fillId="5" borderId="49" xfId="0" applyNumberFormat="1" applyFont="1" applyFill="1" applyBorder="1" applyAlignment="1">
      <alignment wrapText="1"/>
    </xf>
    <xf numFmtId="3" fontId="7" fillId="5" borderId="28" xfId="0" applyNumberFormat="1" applyFont="1" applyFill="1" applyBorder="1" applyAlignment="1">
      <alignment wrapText="1"/>
    </xf>
    <xf numFmtId="166" fontId="7" fillId="5" borderId="54" xfId="23" applyNumberFormat="1" applyFont="1" applyFill="1" applyBorder="1" applyAlignment="1">
      <alignment vertical="center" wrapText="1"/>
    </xf>
    <xf numFmtId="166" fontId="7" fillId="5" borderId="30" xfId="23" applyNumberFormat="1" applyFont="1" applyFill="1" applyBorder="1" applyAlignment="1">
      <alignment vertical="center" wrapText="1"/>
    </xf>
    <xf numFmtId="3" fontId="7" fillId="6" borderId="37" xfId="0" applyNumberFormat="1" applyFont="1" applyFill="1" applyBorder="1" applyAlignment="1">
      <alignment/>
    </xf>
    <xf numFmtId="3" fontId="7" fillId="6" borderId="38" xfId="0" applyNumberFormat="1" applyFont="1" applyFill="1" applyBorder="1" applyAlignment="1">
      <alignment/>
    </xf>
    <xf numFmtId="166" fontId="7" fillId="6" borderId="47" xfId="23" applyNumberFormat="1" applyFont="1" applyFill="1" applyBorder="1" applyAlignment="1">
      <alignment vertical="center" wrapText="1"/>
    </xf>
    <xf numFmtId="166" fontId="7" fillId="6" borderId="46" xfId="23" applyNumberFormat="1" applyFont="1" applyFill="1" applyBorder="1" applyAlignment="1">
      <alignment vertical="center"/>
    </xf>
    <xf numFmtId="3" fontId="7" fillId="6" borderId="44" xfId="23" applyNumberFormat="1" applyFont="1" applyFill="1" applyBorder="1" applyAlignment="1">
      <alignment vertical="center"/>
    </xf>
    <xf numFmtId="3" fontId="7" fillId="6" borderId="38" xfId="23" applyNumberFormat="1" applyFont="1" applyFill="1" applyBorder="1" applyAlignment="1">
      <alignment vertical="center"/>
    </xf>
    <xf numFmtId="3" fontId="7" fillId="6" borderId="44" xfId="0" applyNumberFormat="1" applyFont="1" applyFill="1" applyBorder="1" applyAlignment="1">
      <alignment/>
    </xf>
    <xf numFmtId="1" fontId="7" fillId="6" borderId="38" xfId="23" applyNumberFormat="1" applyFont="1" applyFill="1" applyBorder="1" applyAlignment="1">
      <alignment vertical="center"/>
    </xf>
    <xf numFmtId="3" fontId="7" fillId="5" borderId="74" xfId="0" applyNumberFormat="1" applyFont="1" applyFill="1" applyBorder="1" applyAlignment="1">
      <alignment/>
    </xf>
    <xf numFmtId="3" fontId="7" fillId="5" borderId="84" xfId="0" applyNumberFormat="1" applyFont="1" applyFill="1" applyBorder="1" applyAlignment="1">
      <alignment/>
    </xf>
    <xf numFmtId="166" fontId="7" fillId="5" borderId="78" xfId="23" applyNumberFormat="1" applyFont="1" applyFill="1" applyBorder="1" applyAlignment="1">
      <alignment vertical="center"/>
    </xf>
    <xf numFmtId="166" fontId="7" fillId="6" borderId="76" xfId="23" applyNumberFormat="1" applyFont="1" applyFill="1" applyBorder="1" applyAlignment="1">
      <alignment vertical="center"/>
    </xf>
    <xf numFmtId="166" fontId="7" fillId="5" borderId="76" xfId="23" applyNumberFormat="1" applyFont="1" applyFill="1" applyBorder="1" applyAlignment="1">
      <alignment vertical="center"/>
    </xf>
    <xf numFmtId="0" fontId="3" fillId="0" borderId="49" xfId="0" applyFont="1" applyBorder="1" applyAlignment="1">
      <alignment vertical="center"/>
    </xf>
    <xf numFmtId="0" fontId="0" fillId="0" borderId="36" xfId="0" applyFont="1" applyBorder="1" applyAlignment="1">
      <alignment horizontal="left" indent="2"/>
    </xf>
    <xf numFmtId="0" fontId="5" fillId="0" borderId="37" xfId="0" applyFont="1" applyFill="1" applyBorder="1" applyAlignment="1">
      <alignment horizontal="right"/>
    </xf>
    <xf numFmtId="0" fontId="0" fillId="0" borderId="38" xfId="0" applyFont="1" applyFill="1" applyBorder="1" applyAlignment="1">
      <alignment vertical="center"/>
    </xf>
    <xf numFmtId="166" fontId="3" fillId="5" borderId="23" xfId="23" applyNumberFormat="1" applyFont="1" applyFill="1" applyBorder="1" applyAlignment="1">
      <alignment horizontal="right" vertical="center"/>
    </xf>
    <xf numFmtId="3" fontId="3" fillId="0" borderId="39" xfId="0" applyNumberFormat="1" applyFont="1" applyFill="1" applyBorder="1" applyAlignment="1">
      <alignment vertical="center"/>
    </xf>
    <xf numFmtId="3" fontId="3" fillId="0" borderId="40" xfId="0" applyNumberFormat="1" applyFont="1" applyFill="1" applyBorder="1" applyAlignment="1">
      <alignment vertical="center"/>
    </xf>
    <xf numFmtId="166" fontId="3" fillId="0" borderId="42" xfId="23" applyNumberFormat="1" applyFont="1" applyFill="1" applyBorder="1" applyAlignment="1">
      <alignment vertical="center"/>
    </xf>
    <xf numFmtId="166" fontId="0" fillId="0" borderId="42" xfId="23" applyNumberFormat="1" applyBorder="1" applyAlignment="1">
      <alignment vertical="center"/>
    </xf>
    <xf numFmtId="3" fontId="3" fillId="5" borderId="68" xfId="0" applyNumberFormat="1" applyFont="1" applyFill="1" applyBorder="1" applyAlignment="1">
      <alignment vertical="center"/>
    </xf>
    <xf numFmtId="3" fontId="3" fillId="5" borderId="70" xfId="0" applyNumberFormat="1" applyFont="1" applyFill="1" applyBorder="1" applyAlignment="1">
      <alignment vertical="center"/>
    </xf>
    <xf numFmtId="166" fontId="3" fillId="5" borderId="67" xfId="23" applyNumberFormat="1" applyFont="1" applyFill="1" applyBorder="1" applyAlignment="1">
      <alignment vertical="center"/>
    </xf>
    <xf numFmtId="3" fontId="3" fillId="5" borderId="27" xfId="0" applyNumberFormat="1" applyFont="1" applyFill="1" applyBorder="1" applyAlignment="1">
      <alignment horizontal="left" vertical="center" indent="2"/>
    </xf>
    <xf numFmtId="3" fontId="3" fillId="5" borderId="28" xfId="0" applyNumberFormat="1" applyFont="1" applyFill="1" applyBorder="1" applyAlignment="1">
      <alignment vertical="center"/>
    </xf>
    <xf numFmtId="3" fontId="3" fillId="5" borderId="30" xfId="0" applyNumberFormat="1" applyFont="1" applyFill="1" applyBorder="1" applyAlignment="1">
      <alignment vertical="center"/>
    </xf>
    <xf numFmtId="3" fontId="0" fillId="2" borderId="39" xfId="0" applyNumberFormat="1" applyFont="1" applyFill="1" applyBorder="1" applyAlignment="1">
      <alignment vertical="center"/>
    </xf>
    <xf numFmtId="166" fontId="0" fillId="2" borderId="42" xfId="23" applyNumberFormat="1" applyFont="1" applyFill="1" applyBorder="1" applyAlignment="1">
      <alignment vertical="center"/>
    </xf>
    <xf numFmtId="3" fontId="5" fillId="0" borderId="74" xfId="0" applyNumberFormat="1" applyFont="1" applyBorder="1" applyAlignment="1">
      <alignment wrapText="1"/>
    </xf>
    <xf numFmtId="3" fontId="0" fillId="0" borderId="68" xfId="0" applyNumberFormat="1" applyBorder="1" applyAlignment="1">
      <alignment/>
    </xf>
    <xf numFmtId="3" fontId="0" fillId="0" borderId="39" xfId="0" applyNumberFormat="1" applyBorder="1" applyAlignment="1">
      <alignment/>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2" xfId="0" applyBorder="1" applyAlignment="1">
      <alignment horizontal="center" vertical="center"/>
    </xf>
    <xf numFmtId="0" fontId="3" fillId="0" borderId="74" xfId="0" applyFont="1" applyBorder="1" applyAlignment="1">
      <alignment horizontal="centerContinuous" vertical="center" wrapText="1"/>
    </xf>
    <xf numFmtId="1" fontId="3" fillId="0" borderId="84" xfId="0" applyNumberFormat="1" applyFont="1" applyBorder="1" applyAlignment="1">
      <alignment horizontal="centerContinuous" vertical="center" wrapText="1"/>
    </xf>
    <xf numFmtId="3" fontId="3" fillId="0" borderId="76" xfId="0" applyNumberFormat="1" applyFont="1" applyBorder="1" applyAlignment="1">
      <alignment horizontal="centerContinuous" vertical="center" wrapText="1"/>
    </xf>
    <xf numFmtId="3" fontId="5" fillId="0" borderId="37" xfId="0" applyNumberFormat="1" applyFont="1" applyFill="1" applyBorder="1" applyAlignment="1">
      <alignment horizontal="right"/>
    </xf>
    <xf numFmtId="166" fontId="7" fillId="6" borderId="46" xfId="23" applyNumberFormat="1" applyFont="1" applyFill="1" applyBorder="1" applyAlignment="1">
      <alignment vertical="center" wrapText="1"/>
    </xf>
    <xf numFmtId="1" fontId="11" fillId="0" borderId="44" xfId="21" applyNumberFormat="1" applyFont="1" applyFill="1" applyBorder="1" applyAlignment="1">
      <alignment horizontal="right" wrapText="1"/>
      <protection/>
    </xf>
    <xf numFmtId="0" fontId="7" fillId="0" borderId="22" xfId="0" applyFont="1" applyBorder="1" applyAlignment="1">
      <alignment horizontal="center" vertical="center" wrapText="1"/>
    </xf>
    <xf numFmtId="0" fontId="7" fillId="0" borderId="60" xfId="0" applyFont="1" applyBorder="1" applyAlignment="1">
      <alignment horizontal="center" vertical="center" wrapText="1"/>
    </xf>
    <xf numFmtId="0" fontId="7" fillId="0" borderId="57" xfId="0" applyFont="1" applyBorder="1" applyAlignment="1">
      <alignment horizontal="center" vertical="center" wrapText="1"/>
    </xf>
    <xf numFmtId="0" fontId="5" fillId="0" borderId="22" xfId="0" applyFont="1" applyBorder="1" applyAlignment="1">
      <alignment vertical="center" wrapText="1"/>
    </xf>
    <xf numFmtId="3" fontId="7" fillId="0" borderId="49" xfId="0" applyNumberFormat="1" applyFont="1" applyBorder="1" applyAlignment="1">
      <alignment horizontal="center" vertical="center"/>
    </xf>
    <xf numFmtId="3" fontId="7" fillId="0" borderId="29" xfId="0" applyNumberFormat="1" applyFont="1" applyBorder="1" applyAlignment="1">
      <alignment horizontal="center" vertical="center"/>
    </xf>
    <xf numFmtId="3" fontId="7" fillId="0" borderId="1" xfId="0" applyNumberFormat="1" applyFont="1" applyBorder="1" applyAlignment="1">
      <alignment horizontal="center" vertical="center"/>
    </xf>
    <xf numFmtId="0" fontId="7" fillId="0" borderId="51"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26" xfId="0" applyFont="1" applyBorder="1" applyAlignment="1">
      <alignment horizontal="center" vertical="center" wrapText="1"/>
    </xf>
    <xf numFmtId="0" fontId="0" fillId="0" borderId="0" xfId="0" applyBorder="1" applyAlignment="1">
      <alignment horizontal="left" vertical="center" indent="2"/>
    </xf>
    <xf numFmtId="0" fontId="5" fillId="0" borderId="0" xfId="0" applyFont="1" applyAlignment="1">
      <alignment vertical="center"/>
    </xf>
    <xf numFmtId="0" fontId="0" fillId="0" borderId="0" xfId="0" applyAlignment="1">
      <alignment vertical="center"/>
    </xf>
    <xf numFmtId="0" fontId="2" fillId="0" borderId="0" xfId="0" applyFont="1" applyAlignment="1" applyProtection="1">
      <alignment horizontal="center" vertical="center"/>
      <protection/>
    </xf>
    <xf numFmtId="0" fontId="1" fillId="0" borderId="0" xfId="0" applyFont="1" applyAlignment="1" applyProtection="1">
      <alignment vertical="center"/>
      <protection/>
    </xf>
    <xf numFmtId="0" fontId="4" fillId="0" borderId="34" xfId="0" applyFont="1" applyBorder="1" applyAlignment="1">
      <alignment horizontal="center" vertical="center"/>
    </xf>
    <xf numFmtId="0" fontId="0" fillId="0" borderId="34" xfId="0" applyBorder="1" applyAlignment="1">
      <alignment horizontal="center" vertical="center"/>
    </xf>
    <xf numFmtId="0" fontId="0" fillId="0" borderId="86" xfId="0" applyBorder="1" applyAlignment="1">
      <alignment horizontal="center" vertical="center"/>
    </xf>
    <xf numFmtId="0" fontId="5" fillId="0" borderId="0" xfId="0" applyFont="1" applyAlignment="1">
      <alignment horizontal="left" vertical="center" wrapText="1"/>
    </xf>
    <xf numFmtId="0" fontId="1" fillId="0" borderId="11" xfId="0" applyFont="1" applyBorder="1" applyAlignment="1">
      <alignment horizontal="center" vertical="center" wrapText="1"/>
    </xf>
    <xf numFmtId="0" fontId="0" fillId="0" borderId="6" xfId="0" applyBorder="1" applyAlignment="1">
      <alignment horizontal="center" vertical="center" wrapText="1"/>
    </xf>
    <xf numFmtId="0" fontId="1" fillId="0" borderId="49" xfId="0" applyFont="1" applyBorder="1" applyAlignment="1" applyProtection="1">
      <alignment horizontal="center" vertical="center"/>
      <protection/>
    </xf>
    <xf numFmtId="0" fontId="1" fillId="0" borderId="29" xfId="0" applyFont="1" applyBorder="1" applyAlignment="1" applyProtection="1">
      <alignment horizontal="center" vertical="center"/>
      <protection/>
    </xf>
    <xf numFmtId="0" fontId="1" fillId="0" borderId="1" xfId="0" applyFont="1" applyBorder="1" applyAlignment="1" applyProtection="1">
      <alignment horizontal="center" vertical="center"/>
      <protection/>
    </xf>
    <xf numFmtId="0" fontId="1" fillId="0" borderId="87" xfId="0" applyFont="1" applyBorder="1" applyAlignment="1" applyProtection="1">
      <alignment horizontal="center" vertical="center"/>
      <protection/>
    </xf>
    <xf numFmtId="0" fontId="1" fillId="0" borderId="88" xfId="0" applyFont="1" applyBorder="1" applyAlignment="1" applyProtection="1">
      <alignment horizontal="center" vertical="center"/>
      <protection/>
    </xf>
    <xf numFmtId="0" fontId="2" fillId="0" borderId="0" xfId="0" applyFont="1" applyBorder="1" applyAlignment="1" applyProtection="1">
      <alignment horizontal="left" vertical="center"/>
      <protection/>
    </xf>
    <xf numFmtId="0" fontId="6" fillId="0" borderId="0" xfId="0" applyFont="1" applyAlignment="1">
      <alignment horizontal="left" vertical="center" wrapText="1"/>
    </xf>
    <xf numFmtId="0" fontId="7" fillId="0" borderId="0" xfId="0" applyFont="1" applyAlignment="1" applyProtection="1">
      <alignment vertical="center"/>
      <protection/>
    </xf>
    <xf numFmtId="0" fontId="7" fillId="0" borderId="0" xfId="0" applyFont="1" applyAlignment="1">
      <alignment horizontal="center" vertical="center"/>
    </xf>
    <xf numFmtId="0" fontId="7" fillId="0" borderId="0" xfId="0" applyFont="1" applyAlignment="1">
      <alignment horizontal="left" vertical="center"/>
    </xf>
    <xf numFmtId="0" fontId="6" fillId="0" borderId="0" xfId="0" applyFont="1" applyAlignment="1">
      <alignment horizontal="left" vertical="center"/>
    </xf>
    <xf numFmtId="0" fontId="0" fillId="0" borderId="0" xfId="0" applyAlignment="1">
      <alignment horizontal="left" vertical="center"/>
    </xf>
    <xf numFmtId="0" fontId="7" fillId="0" borderId="0" xfId="0" applyFont="1" applyAlignment="1" applyProtection="1">
      <alignment horizontal="left"/>
      <protection/>
    </xf>
    <xf numFmtId="0" fontId="5" fillId="0" borderId="0" xfId="0" applyFont="1" applyAlignment="1">
      <alignment/>
    </xf>
    <xf numFmtId="0" fontId="7" fillId="0" borderId="49"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0" xfId="0" applyFont="1" applyAlignment="1">
      <alignment horizontal="left" wrapText="1"/>
    </xf>
    <xf numFmtId="0" fontId="1" fillId="0" borderId="0" xfId="0" applyFont="1" applyBorder="1" applyAlignment="1">
      <alignment vertical="center"/>
    </xf>
    <xf numFmtId="0" fontId="8" fillId="0" borderId="0" xfId="0" applyFont="1" applyBorder="1" applyAlignment="1">
      <alignment vertical="center"/>
    </xf>
    <xf numFmtId="0" fontId="1" fillId="0" borderId="0" xfId="0" applyFont="1" applyBorder="1" applyAlignment="1">
      <alignment horizontal="center" vertical="center"/>
    </xf>
    <xf numFmtId="3" fontId="3" fillId="0" borderId="51" xfId="0" applyNumberFormat="1" applyFont="1" applyBorder="1" applyAlignment="1">
      <alignment horizontal="center" vertical="center"/>
    </xf>
    <xf numFmtId="3" fontId="3" fillId="0" borderId="52" xfId="0" applyNumberFormat="1" applyFont="1" applyBorder="1" applyAlignment="1">
      <alignment horizontal="center" vertical="center"/>
    </xf>
    <xf numFmtId="3" fontId="3" fillId="0" borderId="53" xfId="0" applyNumberFormat="1" applyFont="1" applyBorder="1" applyAlignment="1">
      <alignment horizontal="center" vertical="center"/>
    </xf>
    <xf numFmtId="3" fontId="3" fillId="0" borderId="29" xfId="0" applyNumberFormat="1" applyFont="1" applyBorder="1" applyAlignment="1">
      <alignment horizontal="center" vertical="center"/>
    </xf>
    <xf numFmtId="3" fontId="3" fillId="0" borderId="49" xfId="0" applyNumberFormat="1" applyFont="1" applyBorder="1" applyAlignment="1">
      <alignment horizontal="center" vertical="center"/>
    </xf>
    <xf numFmtId="3" fontId="3" fillId="0" borderId="1" xfId="0" applyNumberFormat="1" applyFont="1" applyBorder="1" applyAlignment="1">
      <alignment horizontal="center" vertical="center"/>
    </xf>
    <xf numFmtId="0" fontId="5" fillId="0" borderId="2" xfId="0" applyFont="1" applyBorder="1" applyAlignment="1">
      <alignment/>
    </xf>
    <xf numFmtId="0" fontId="5" fillId="0" borderId="0" xfId="0" applyFont="1" applyAlignment="1">
      <alignment horizontal="left"/>
    </xf>
    <xf numFmtId="0" fontId="0" fillId="0" borderId="0" xfId="0" applyAlignment="1">
      <alignment/>
    </xf>
    <xf numFmtId="0" fontId="7" fillId="0" borderId="49" xfId="0" applyFont="1" applyBorder="1" applyAlignment="1">
      <alignment horizontal="center"/>
    </xf>
    <xf numFmtId="0" fontId="0" fillId="0" borderId="29" xfId="0" applyBorder="1" applyAlignment="1">
      <alignment horizontal="center"/>
    </xf>
    <xf numFmtId="0" fontId="0" fillId="0" borderId="1" xfId="0" applyBorder="1" applyAlignment="1">
      <alignment horizontal="center"/>
    </xf>
    <xf numFmtId="0" fontId="7" fillId="0" borderId="49" xfId="0" applyFont="1" applyBorder="1" applyAlignment="1">
      <alignment horizontal="center" vertical="center"/>
    </xf>
    <xf numFmtId="0" fontId="0" fillId="0" borderId="29" xfId="0" applyBorder="1" applyAlignment="1">
      <alignment horizontal="center" vertical="center"/>
    </xf>
    <xf numFmtId="0" fontId="0" fillId="0" borderId="1" xfId="0" applyBorder="1" applyAlignment="1">
      <alignment horizontal="center" vertical="center"/>
    </xf>
    <xf numFmtId="0" fontId="7" fillId="0" borderId="29" xfId="0" applyFont="1" applyBorder="1" applyAlignment="1">
      <alignment horizontal="center" vertical="center"/>
    </xf>
    <xf numFmtId="0" fontId="7" fillId="0" borderId="1" xfId="0" applyFont="1" applyBorder="1" applyAlignment="1">
      <alignment horizontal="center" vertical="center"/>
    </xf>
    <xf numFmtId="0" fontId="7" fillId="0" borderId="7" xfId="0" applyFont="1" applyBorder="1" applyAlignment="1">
      <alignment horizontal="center" vertical="center" wrapText="1"/>
    </xf>
    <xf numFmtId="0" fontId="7" fillId="0" borderId="6" xfId="0" applyFont="1" applyBorder="1" applyAlignment="1">
      <alignment horizontal="center" vertical="center" wrapText="1"/>
    </xf>
    <xf numFmtId="0" fontId="7" fillId="0" borderId="0" xfId="0" applyFont="1" applyAlignment="1">
      <alignment horizontal="center" wrapText="1"/>
    </xf>
    <xf numFmtId="0" fontId="7" fillId="0" borderId="0" xfId="0" applyFont="1" applyBorder="1" applyAlignment="1">
      <alignment horizontal="center" vertical="center"/>
    </xf>
    <xf numFmtId="0" fontId="7" fillId="0" borderId="27" xfId="0" applyFont="1" applyBorder="1" applyAlignment="1">
      <alignment horizontal="center"/>
    </xf>
    <xf numFmtId="0" fontId="7" fillId="0" borderId="28" xfId="0" applyFont="1" applyBorder="1" applyAlignment="1">
      <alignment horizontal="center"/>
    </xf>
    <xf numFmtId="0" fontId="7" fillId="0" borderId="30" xfId="0" applyFont="1" applyBorder="1" applyAlignment="1">
      <alignment horizontal="center"/>
    </xf>
    <xf numFmtId="0" fontId="7" fillId="0" borderId="83" xfId="0" applyFont="1" applyBorder="1" applyAlignment="1">
      <alignment horizontal="center"/>
    </xf>
    <xf numFmtId="0" fontId="7" fillId="0" borderId="54" xfId="0" applyFont="1" applyBorder="1" applyAlignment="1">
      <alignment horizontal="center"/>
    </xf>
    <xf numFmtId="0" fontId="7" fillId="0" borderId="11" xfId="0" applyFont="1" applyBorder="1" applyAlignment="1">
      <alignment horizontal="center" vertical="center"/>
    </xf>
    <xf numFmtId="0" fontId="7" fillId="0" borderId="6" xfId="0" applyFont="1" applyBorder="1" applyAlignment="1">
      <alignment horizontal="center" vertical="center"/>
    </xf>
  </cellXfs>
  <cellStyles count="10">
    <cellStyle name="Normal" xfId="0"/>
    <cellStyle name="Comma" xfId="15"/>
    <cellStyle name="Comma [0]" xfId="16"/>
    <cellStyle name="Currency" xfId="17"/>
    <cellStyle name="Currency [0]" xfId="18"/>
    <cellStyle name="Followed Hyperlink" xfId="19"/>
    <cellStyle name="Hyperlink" xfId="20"/>
    <cellStyle name="Normal_Sheet1" xfId="21"/>
    <cellStyle name="Normal_Sheet3"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H42"/>
  <sheetViews>
    <sheetView tabSelected="1" zoomScale="75" zoomScaleNormal="75" workbookViewId="0" topLeftCell="A1">
      <selection activeCell="A1" sqref="A1:G1"/>
    </sheetView>
  </sheetViews>
  <sheetFormatPr defaultColWidth="9.140625" defaultRowHeight="18" customHeight="1"/>
  <cols>
    <col min="1" max="1" width="21.140625" style="1" customWidth="1"/>
    <col min="2" max="2" width="12.7109375" style="1" customWidth="1"/>
    <col min="3" max="3" width="13.7109375" style="1" customWidth="1"/>
    <col min="4" max="4" width="12.7109375" style="1" customWidth="1"/>
    <col min="5" max="5" width="13.8515625" style="1" customWidth="1"/>
    <col min="6" max="7" width="12.7109375" style="1" customWidth="1"/>
    <col min="8" max="16384" width="9.140625" style="1" customWidth="1"/>
  </cols>
  <sheetData>
    <row r="1" spans="1:7" ht="18" customHeight="1">
      <c r="A1" s="593" t="s">
        <v>0</v>
      </c>
      <c r="B1" s="593"/>
      <c r="C1" s="593"/>
      <c r="D1" s="593"/>
      <c r="E1" s="593"/>
      <c r="F1" s="593"/>
      <c r="G1" s="593"/>
    </row>
    <row r="2" spans="1:7" ht="18" customHeight="1">
      <c r="A2" s="593" t="s">
        <v>195</v>
      </c>
      <c r="B2" s="591"/>
      <c r="C2" s="591"/>
      <c r="D2" s="591"/>
      <c r="E2" s="591"/>
      <c r="F2" s="591"/>
      <c r="G2" s="591"/>
    </row>
    <row r="3" spans="1:7" ht="18" customHeight="1">
      <c r="A3" s="592" t="s">
        <v>1</v>
      </c>
      <c r="B3" s="592"/>
      <c r="C3" s="592"/>
      <c r="D3" s="592"/>
      <c r="E3" s="592"/>
      <c r="F3" s="592"/>
      <c r="G3" s="592"/>
    </row>
    <row r="4" spans="1:7" ht="8.25" customHeight="1">
      <c r="A4" s="2"/>
      <c r="B4" s="2"/>
      <c r="C4" s="2"/>
      <c r="D4" s="2"/>
      <c r="E4" s="2"/>
      <c r="F4" s="2"/>
      <c r="G4" s="2"/>
    </row>
    <row r="5" spans="1:7" ht="18" customHeight="1">
      <c r="A5" s="3" t="s">
        <v>2</v>
      </c>
      <c r="B5" s="2"/>
      <c r="C5" s="2"/>
      <c r="D5" s="2"/>
      <c r="E5" s="2"/>
      <c r="F5" s="2"/>
      <c r="G5" s="2"/>
    </row>
    <row r="6" spans="1:7" ht="9" customHeight="1">
      <c r="A6" s="4"/>
      <c r="B6" s="4"/>
      <c r="C6" s="4"/>
      <c r="D6" s="4"/>
      <c r="E6" s="4"/>
      <c r="F6" s="4"/>
      <c r="G6" s="4"/>
    </row>
    <row r="7" spans="1:7" s="6" customFormat="1" ht="18" customHeight="1">
      <c r="A7" s="598" t="s">
        <v>3</v>
      </c>
      <c r="B7" s="600" t="s">
        <v>4</v>
      </c>
      <c r="C7" s="601"/>
      <c r="D7" s="601"/>
      <c r="E7" s="600" t="s">
        <v>5</v>
      </c>
      <c r="F7" s="602"/>
      <c r="G7" s="5" t="s">
        <v>6</v>
      </c>
    </row>
    <row r="8" spans="1:7" s="6" customFormat="1" ht="31.5">
      <c r="A8" s="599"/>
      <c r="B8" s="7" t="s">
        <v>7</v>
      </c>
      <c r="C8" s="8" t="s">
        <v>8</v>
      </c>
      <c r="D8" s="41" t="s">
        <v>9</v>
      </c>
      <c r="E8" s="9" t="s">
        <v>10</v>
      </c>
      <c r="F8" s="10" t="s">
        <v>11</v>
      </c>
      <c r="G8" s="11" t="s">
        <v>3</v>
      </c>
    </row>
    <row r="9" spans="1:7" ht="18" customHeight="1">
      <c r="A9" s="12" t="s">
        <v>12</v>
      </c>
      <c r="B9" s="13">
        <v>4289</v>
      </c>
      <c r="C9" s="14">
        <v>920</v>
      </c>
      <c r="D9" s="15">
        <v>86</v>
      </c>
      <c r="E9" s="16">
        <v>3409</v>
      </c>
      <c r="F9" s="17">
        <v>1886</v>
      </c>
      <c r="G9" s="18">
        <f>SUM(E9:F9)</f>
        <v>5295</v>
      </c>
    </row>
    <row r="10" spans="1:7" ht="18" customHeight="1">
      <c r="A10" s="348" t="s">
        <v>16</v>
      </c>
      <c r="B10" s="13">
        <v>143</v>
      </c>
      <c r="C10" s="14"/>
      <c r="D10" s="19"/>
      <c r="E10" s="20">
        <v>116</v>
      </c>
      <c r="F10" s="17">
        <v>27</v>
      </c>
      <c r="G10" s="21">
        <f>SUM(E10:F10)</f>
        <v>143</v>
      </c>
    </row>
    <row r="11" spans="1:7" ht="18" customHeight="1">
      <c r="A11" s="12" t="s">
        <v>13</v>
      </c>
      <c r="B11" s="13">
        <v>1921</v>
      </c>
      <c r="C11" s="14">
        <v>1233</v>
      </c>
      <c r="D11" s="19">
        <v>54</v>
      </c>
      <c r="E11" s="20">
        <v>1441</v>
      </c>
      <c r="F11" s="17">
        <v>1767</v>
      </c>
      <c r="G11" s="21">
        <f aca="true" t="shared" si="0" ref="G11:G18">SUM(E11:F11)</f>
        <v>3208</v>
      </c>
    </row>
    <row r="12" spans="1:7" ht="18" customHeight="1">
      <c r="A12" s="12" t="s">
        <v>14</v>
      </c>
      <c r="B12" s="13">
        <v>1409</v>
      </c>
      <c r="C12" s="14">
        <v>1813</v>
      </c>
      <c r="D12" s="19">
        <v>98</v>
      </c>
      <c r="E12" s="20">
        <v>1068</v>
      </c>
      <c r="F12" s="17">
        <v>2252</v>
      </c>
      <c r="G12" s="21">
        <f t="shared" si="0"/>
        <v>3320</v>
      </c>
    </row>
    <row r="13" spans="1:7" ht="18" customHeight="1">
      <c r="A13" s="12" t="s">
        <v>15</v>
      </c>
      <c r="B13" s="13">
        <v>668</v>
      </c>
      <c r="C13" s="14">
        <v>358</v>
      </c>
      <c r="D13" s="19">
        <v>72</v>
      </c>
      <c r="E13" s="20">
        <v>453</v>
      </c>
      <c r="F13" s="17">
        <v>645</v>
      </c>
      <c r="G13" s="21">
        <f t="shared" si="0"/>
        <v>1098</v>
      </c>
    </row>
    <row r="14" spans="1:7" ht="18" customHeight="1">
      <c r="A14" s="12" t="s">
        <v>17</v>
      </c>
      <c r="B14" s="13"/>
      <c r="C14" s="14">
        <v>814</v>
      </c>
      <c r="D14" s="19"/>
      <c r="E14" s="20">
        <v>558</v>
      </c>
      <c r="F14" s="17">
        <v>256</v>
      </c>
      <c r="G14" s="21">
        <f t="shared" si="0"/>
        <v>814</v>
      </c>
    </row>
    <row r="15" spans="1:7" ht="18" customHeight="1">
      <c r="A15" s="22" t="s">
        <v>18</v>
      </c>
      <c r="B15" s="13">
        <v>1496</v>
      </c>
      <c r="C15" s="14"/>
      <c r="D15" s="19"/>
      <c r="E15" s="20">
        <v>789</v>
      </c>
      <c r="F15" s="17">
        <v>707</v>
      </c>
      <c r="G15" s="21">
        <f t="shared" si="0"/>
        <v>1496</v>
      </c>
    </row>
    <row r="16" spans="1:7" ht="18" customHeight="1">
      <c r="A16" s="12" t="s">
        <v>19</v>
      </c>
      <c r="B16" s="13">
        <v>254</v>
      </c>
      <c r="C16" s="14">
        <v>334</v>
      </c>
      <c r="D16" s="19">
        <v>49</v>
      </c>
      <c r="E16" s="20">
        <v>229</v>
      </c>
      <c r="F16" s="17">
        <v>408</v>
      </c>
      <c r="G16" s="21">
        <f t="shared" si="0"/>
        <v>637</v>
      </c>
    </row>
    <row r="17" spans="1:7" ht="18" customHeight="1">
      <c r="A17" s="12" t="s">
        <v>20</v>
      </c>
      <c r="B17" s="13">
        <v>89</v>
      </c>
      <c r="C17" s="14"/>
      <c r="D17" s="19"/>
      <c r="E17" s="20">
        <v>19</v>
      </c>
      <c r="F17" s="17">
        <v>70</v>
      </c>
      <c r="G17" s="21">
        <f t="shared" si="0"/>
        <v>89</v>
      </c>
    </row>
    <row r="18" spans="1:7" ht="18" customHeight="1">
      <c r="A18" s="12" t="s">
        <v>175</v>
      </c>
      <c r="B18" s="43"/>
      <c r="C18" s="44">
        <v>146</v>
      </c>
      <c r="D18" s="45"/>
      <c r="E18" s="46">
        <v>1</v>
      </c>
      <c r="F18" s="47">
        <v>145</v>
      </c>
      <c r="G18" s="48">
        <f t="shared" si="0"/>
        <v>146</v>
      </c>
    </row>
    <row r="19" spans="1:7" ht="18" customHeight="1">
      <c r="A19" s="24" t="s">
        <v>21</v>
      </c>
      <c r="B19" s="467">
        <f aca="true" t="shared" si="1" ref="B19:G19">SUM(B9:B18)</f>
        <v>10269</v>
      </c>
      <c r="C19" s="468">
        <f t="shared" si="1"/>
        <v>5618</v>
      </c>
      <c r="D19" s="469">
        <f t="shared" si="1"/>
        <v>359</v>
      </c>
      <c r="E19" s="470">
        <f t="shared" si="1"/>
        <v>8083</v>
      </c>
      <c r="F19" s="471">
        <f t="shared" si="1"/>
        <v>8163</v>
      </c>
      <c r="G19" s="472">
        <f t="shared" si="1"/>
        <v>16246</v>
      </c>
    </row>
    <row r="20" spans="1:7" ht="10.5" customHeight="1">
      <c r="A20" s="594"/>
      <c r="B20" s="595"/>
      <c r="C20" s="595"/>
      <c r="D20" s="595"/>
      <c r="E20" s="595"/>
      <c r="F20" s="595"/>
      <c r="G20" s="595"/>
    </row>
    <row r="21" spans="1:7" ht="11.25" customHeight="1" thickBot="1">
      <c r="A21" s="596"/>
      <c r="B21" s="596"/>
      <c r="C21" s="596"/>
      <c r="D21" s="596"/>
      <c r="E21" s="596"/>
      <c r="F21" s="596"/>
      <c r="G21" s="596"/>
    </row>
    <row r="22" spans="1:7" ht="12" customHeight="1">
      <c r="A22" s="26"/>
      <c r="B22" s="26"/>
      <c r="C22" s="26"/>
      <c r="D22" s="26"/>
      <c r="E22" s="26"/>
      <c r="F22" s="26"/>
      <c r="G22" s="26"/>
    </row>
    <row r="23" spans="1:7" ht="18" customHeight="1">
      <c r="A23" s="605" t="s">
        <v>22</v>
      </c>
      <c r="B23" s="591"/>
      <c r="C23" s="591"/>
      <c r="D23" s="591"/>
      <c r="E23" s="591"/>
      <c r="F23" s="591"/>
      <c r="G23" s="591"/>
    </row>
    <row r="24" spans="1:7" ht="11.25" customHeight="1">
      <c r="A24" s="25"/>
      <c r="B24" s="25"/>
      <c r="C24" s="25"/>
      <c r="D24" s="25"/>
      <c r="E24" s="25"/>
      <c r="F24" s="25"/>
      <c r="G24" s="25"/>
    </row>
    <row r="25" spans="1:7" s="6" customFormat="1" ht="31.5" customHeight="1">
      <c r="A25" s="598" t="s">
        <v>3</v>
      </c>
      <c r="B25" s="600" t="s">
        <v>23</v>
      </c>
      <c r="C25" s="603"/>
      <c r="D25" s="604" t="s">
        <v>24</v>
      </c>
      <c r="E25" s="601"/>
      <c r="F25" s="600" t="s">
        <v>9</v>
      </c>
      <c r="G25" s="602"/>
    </row>
    <row r="26" spans="1:7" s="6" customFormat="1" ht="18" customHeight="1">
      <c r="A26" s="599"/>
      <c r="B26" s="27" t="s">
        <v>10</v>
      </c>
      <c r="C26" s="28" t="s">
        <v>11</v>
      </c>
      <c r="D26" s="27" t="s">
        <v>10</v>
      </c>
      <c r="E26" s="28" t="s">
        <v>11</v>
      </c>
      <c r="F26" s="27" t="s">
        <v>10</v>
      </c>
      <c r="G26" s="29" t="s">
        <v>11</v>
      </c>
    </row>
    <row r="27" spans="1:8" ht="18" customHeight="1">
      <c r="A27" s="12" t="s">
        <v>12</v>
      </c>
      <c r="B27" s="13">
        <v>3162</v>
      </c>
      <c r="C27" s="30">
        <v>1127</v>
      </c>
      <c r="D27" s="31">
        <v>247</v>
      </c>
      <c r="E27" s="32">
        <v>673</v>
      </c>
      <c r="F27" s="33"/>
      <c r="G27" s="49">
        <v>86</v>
      </c>
      <c r="H27" s="23"/>
    </row>
    <row r="28" spans="1:8" s="353" customFormat="1" ht="18" customHeight="1">
      <c r="A28" s="348" t="s">
        <v>16</v>
      </c>
      <c r="B28" s="354">
        <v>116</v>
      </c>
      <c r="C28" s="355">
        <v>27</v>
      </c>
      <c r="D28" s="351"/>
      <c r="E28" s="350"/>
      <c r="F28" s="349"/>
      <c r="G28" s="350"/>
      <c r="H28" s="352"/>
    </row>
    <row r="29" spans="1:8" ht="18" customHeight="1">
      <c r="A29" s="12" t="s">
        <v>13</v>
      </c>
      <c r="B29" s="13">
        <v>1313</v>
      </c>
      <c r="C29" s="30">
        <v>608</v>
      </c>
      <c r="D29" s="31">
        <v>128</v>
      </c>
      <c r="E29" s="30">
        <v>1105</v>
      </c>
      <c r="F29" s="33"/>
      <c r="G29" s="32">
        <v>54</v>
      </c>
      <c r="H29" s="23"/>
    </row>
    <row r="30" spans="1:8" ht="18" customHeight="1">
      <c r="A30" s="12" t="s">
        <v>14</v>
      </c>
      <c r="B30" s="33">
        <v>952</v>
      </c>
      <c r="C30" s="32">
        <v>457</v>
      </c>
      <c r="D30" s="31">
        <v>109</v>
      </c>
      <c r="E30" s="30">
        <v>1704</v>
      </c>
      <c r="F30" s="33">
        <v>7</v>
      </c>
      <c r="G30" s="32">
        <v>91</v>
      </c>
      <c r="H30" s="23"/>
    </row>
    <row r="31" spans="1:8" ht="18" customHeight="1">
      <c r="A31" s="12" t="s">
        <v>15</v>
      </c>
      <c r="B31" s="33">
        <v>437</v>
      </c>
      <c r="C31" s="32">
        <v>231</v>
      </c>
      <c r="D31" s="31">
        <v>12</v>
      </c>
      <c r="E31" s="32">
        <v>346</v>
      </c>
      <c r="F31" s="33">
        <v>4</v>
      </c>
      <c r="G31" s="32">
        <v>68</v>
      </c>
      <c r="H31" s="23"/>
    </row>
    <row r="32" spans="1:8" ht="18" customHeight="1">
      <c r="A32" s="12" t="s">
        <v>17</v>
      </c>
      <c r="C32" s="356"/>
      <c r="D32" s="33">
        <v>558</v>
      </c>
      <c r="E32" s="32">
        <v>256</v>
      </c>
      <c r="F32" s="33"/>
      <c r="G32" s="32"/>
      <c r="H32" s="23"/>
    </row>
    <row r="33" spans="1:8" ht="18" customHeight="1">
      <c r="A33" s="12" t="s">
        <v>18</v>
      </c>
      <c r="B33" s="33">
        <v>789</v>
      </c>
      <c r="C33" s="32">
        <v>707</v>
      </c>
      <c r="D33" s="31"/>
      <c r="E33" s="32"/>
      <c r="F33" s="33"/>
      <c r="G33" s="32"/>
      <c r="H33" s="23"/>
    </row>
    <row r="34" spans="1:8" ht="18" customHeight="1">
      <c r="A34" s="12" t="s">
        <v>19</v>
      </c>
      <c r="B34" s="33">
        <v>154</v>
      </c>
      <c r="C34" s="32">
        <v>100</v>
      </c>
      <c r="D34" s="31">
        <v>66</v>
      </c>
      <c r="E34" s="32">
        <v>268</v>
      </c>
      <c r="F34" s="33">
        <v>9</v>
      </c>
      <c r="G34" s="32">
        <v>40</v>
      </c>
      <c r="H34" s="23"/>
    </row>
    <row r="35" spans="1:8" ht="18" customHeight="1">
      <c r="A35" s="12" t="s">
        <v>20</v>
      </c>
      <c r="B35" s="33">
        <v>19</v>
      </c>
      <c r="C35" s="32">
        <v>70</v>
      </c>
      <c r="D35" s="31"/>
      <c r="E35" s="32"/>
      <c r="F35" s="33"/>
      <c r="G35" s="32"/>
      <c r="H35" s="23"/>
    </row>
    <row r="36" spans="1:7" s="23" customFormat="1" ht="18" customHeight="1">
      <c r="A36" s="12" t="s">
        <v>175</v>
      </c>
      <c r="B36" s="34"/>
      <c r="C36" s="35"/>
      <c r="D36" s="36">
        <v>1</v>
      </c>
      <c r="E36" s="37">
        <v>145</v>
      </c>
      <c r="F36" s="40"/>
      <c r="G36" s="35"/>
    </row>
    <row r="37" spans="1:8" ht="18" customHeight="1">
      <c r="A37" s="24" t="s">
        <v>25</v>
      </c>
      <c r="B37" s="473">
        <f aca="true" t="shared" si="2" ref="B37:G37">SUM(B27:B36)</f>
        <v>6942</v>
      </c>
      <c r="C37" s="474">
        <f t="shared" si="2"/>
        <v>3327</v>
      </c>
      <c r="D37" s="475">
        <f t="shared" si="2"/>
        <v>1121</v>
      </c>
      <c r="E37" s="474">
        <f t="shared" si="2"/>
        <v>4497</v>
      </c>
      <c r="F37" s="473">
        <f>SUM(F27:F36)</f>
        <v>20</v>
      </c>
      <c r="G37" s="476">
        <f t="shared" si="2"/>
        <v>339</v>
      </c>
      <c r="H37" s="126"/>
    </row>
    <row r="38" spans="1:7" ht="12.75">
      <c r="A38" s="4"/>
      <c r="B38" s="4"/>
      <c r="C38" s="4"/>
      <c r="D38" s="4"/>
      <c r="E38" s="4"/>
      <c r="F38" s="4"/>
      <c r="G38" s="4"/>
    </row>
    <row r="39" spans="1:7" ht="12.75">
      <c r="A39" s="38" t="s">
        <v>26</v>
      </c>
      <c r="B39" s="4"/>
      <c r="C39" s="38"/>
      <c r="D39" s="4"/>
      <c r="E39" s="4"/>
      <c r="F39" s="4"/>
      <c r="G39" s="4"/>
    </row>
    <row r="40" spans="1:7" ht="24.75" customHeight="1">
      <c r="A40" s="597" t="s">
        <v>196</v>
      </c>
      <c r="B40" s="597"/>
      <c r="C40" s="597"/>
      <c r="D40" s="597"/>
      <c r="E40" s="597"/>
      <c r="F40" s="597"/>
      <c r="G40" s="597"/>
    </row>
    <row r="41" spans="1:7" ht="12.75">
      <c r="A41" s="590" t="s">
        <v>161</v>
      </c>
      <c r="B41" s="591"/>
      <c r="C41" s="591"/>
      <c r="D41" s="591"/>
      <c r="E41" s="591"/>
      <c r="F41" s="591"/>
      <c r="G41" s="591"/>
    </row>
    <row r="42" ht="18" customHeight="1">
      <c r="A42" s="1" t="s">
        <v>203</v>
      </c>
    </row>
  </sheetData>
  <mergeCells count="14">
    <mergeCell ref="B25:C25"/>
    <mergeCell ref="D25:E25"/>
    <mergeCell ref="F25:G25"/>
    <mergeCell ref="A23:G23"/>
    <mergeCell ref="A41:G41"/>
    <mergeCell ref="A3:G3"/>
    <mergeCell ref="A1:G1"/>
    <mergeCell ref="A2:G2"/>
    <mergeCell ref="A20:G21"/>
    <mergeCell ref="A40:G40"/>
    <mergeCell ref="A7:A8"/>
    <mergeCell ref="A25:A26"/>
    <mergeCell ref="B7:D7"/>
    <mergeCell ref="E7:F7"/>
  </mergeCells>
  <printOptions horizontalCentered="1"/>
  <pageMargins left="0.25" right="0.25" top="0.5" bottom="0.5" header="0.5" footer="0.25"/>
  <pageSetup horizontalDpi="600" verticalDpi="600" orientation="portrait" r:id="rId1"/>
  <headerFooter alignWithMargins="0">
    <oddFooter xml:space="preserve">&amp;L11/13/03&amp;CPage 1&amp;ROffice of  IRAA </oddFooter>
  </headerFooter>
</worksheet>
</file>

<file path=xl/worksheets/sheet2.xml><?xml version="1.0" encoding="utf-8"?>
<worksheet xmlns="http://schemas.openxmlformats.org/spreadsheetml/2006/main" xmlns:r="http://schemas.openxmlformats.org/officeDocument/2006/relationships">
  <dimension ref="A1:I443"/>
  <sheetViews>
    <sheetView zoomScale="75" zoomScaleNormal="75" workbookViewId="0" topLeftCell="A1">
      <pane ySplit="6" topLeftCell="BM7" activePane="bottomLeft" state="frozen"/>
      <selection pane="topLeft" activeCell="A1" sqref="A1"/>
      <selection pane="bottomLeft" activeCell="G7" sqref="G7"/>
    </sheetView>
  </sheetViews>
  <sheetFormatPr defaultColWidth="9.140625" defaultRowHeight="12.75"/>
  <cols>
    <col min="1" max="1" width="19.28125" style="39" customWidth="1"/>
    <col min="2" max="2" width="8.57421875" style="39" customWidth="1"/>
    <col min="3" max="3" width="8.7109375" style="39" customWidth="1"/>
    <col min="4" max="8" width="9.7109375" style="39" customWidth="1"/>
    <col min="9" max="9" width="9.00390625" style="39" customWidth="1"/>
    <col min="10" max="16384" width="9.140625" style="39" customWidth="1"/>
  </cols>
  <sheetData>
    <row r="1" spans="1:9" ht="12.75">
      <c r="A1" s="607" t="s">
        <v>0</v>
      </c>
      <c r="B1" s="591"/>
      <c r="C1" s="591"/>
      <c r="D1" s="591"/>
      <c r="E1" s="591"/>
      <c r="F1" s="591"/>
      <c r="G1" s="591"/>
      <c r="H1" s="591"/>
      <c r="I1" s="591"/>
    </row>
    <row r="2" spans="1:9" ht="12.75">
      <c r="A2" s="607" t="s">
        <v>195</v>
      </c>
      <c r="B2" s="591"/>
      <c r="C2" s="591"/>
      <c r="D2" s="591"/>
      <c r="E2" s="591"/>
      <c r="F2" s="591"/>
      <c r="G2" s="591"/>
      <c r="H2" s="591"/>
      <c r="I2" s="591"/>
    </row>
    <row r="3" spans="1:9" ht="12">
      <c r="A3" s="608" t="s">
        <v>1</v>
      </c>
      <c r="B3" s="608"/>
      <c r="C3" s="608"/>
      <c r="D3" s="608"/>
      <c r="E3" s="608"/>
      <c r="F3" s="608"/>
      <c r="G3" s="608"/>
      <c r="H3" s="608"/>
      <c r="I3" s="608"/>
    </row>
    <row r="4" spans="1:9" ht="12.75">
      <c r="A4" s="609" t="s">
        <v>33</v>
      </c>
      <c r="B4" s="591"/>
      <c r="C4" s="591"/>
      <c r="D4" s="591"/>
      <c r="E4" s="591"/>
      <c r="F4" s="591"/>
      <c r="G4" s="591"/>
      <c r="H4" s="591"/>
      <c r="I4" s="591"/>
    </row>
    <row r="5" spans="1:9" ht="8.25" customHeight="1">
      <c r="A5" s="50"/>
      <c r="B5" s="50"/>
      <c r="C5" s="50"/>
      <c r="D5" s="50"/>
      <c r="E5" s="50"/>
      <c r="F5" s="50"/>
      <c r="G5" s="50"/>
      <c r="H5" s="50"/>
      <c r="I5" s="50"/>
    </row>
    <row r="6" spans="1:9" s="56" customFormat="1" ht="36">
      <c r="A6" s="51" t="s">
        <v>3</v>
      </c>
      <c r="B6" s="52" t="s">
        <v>34</v>
      </c>
      <c r="C6" s="53" t="s">
        <v>35</v>
      </c>
      <c r="D6" s="54" t="s">
        <v>36</v>
      </c>
      <c r="E6" s="53" t="s">
        <v>37</v>
      </c>
      <c r="F6" s="54" t="s">
        <v>38</v>
      </c>
      <c r="G6" s="53" t="s">
        <v>205</v>
      </c>
      <c r="H6" s="54" t="s">
        <v>39</v>
      </c>
      <c r="I6" s="55" t="s">
        <v>6</v>
      </c>
    </row>
    <row r="7" spans="1:9" ht="12">
      <c r="A7" s="57" t="s">
        <v>12</v>
      </c>
      <c r="B7" s="151"/>
      <c r="C7" s="141"/>
      <c r="D7" s="141"/>
      <c r="E7" s="59"/>
      <c r="F7" s="141"/>
      <c r="G7" s="59"/>
      <c r="H7" s="141"/>
      <c r="I7" s="60"/>
    </row>
    <row r="8" spans="1:9" ht="12">
      <c r="A8" s="61" t="s">
        <v>40</v>
      </c>
      <c r="B8" s="152">
        <v>1980</v>
      </c>
      <c r="C8" s="146">
        <v>766</v>
      </c>
      <c r="D8" s="146">
        <v>103</v>
      </c>
      <c r="E8" s="145">
        <v>60</v>
      </c>
      <c r="F8" s="142">
        <v>7</v>
      </c>
      <c r="G8" s="145">
        <v>265</v>
      </c>
      <c r="H8" s="146">
        <v>74</v>
      </c>
      <c r="I8" s="62">
        <f>SUM(B8:H8)</f>
        <v>3255</v>
      </c>
    </row>
    <row r="9" spans="1:9" ht="12">
      <c r="A9" s="61" t="s">
        <v>41</v>
      </c>
      <c r="B9" s="152">
        <v>1361</v>
      </c>
      <c r="C9" s="146">
        <v>291</v>
      </c>
      <c r="D9" s="146">
        <v>57</v>
      </c>
      <c r="E9" s="145">
        <v>46</v>
      </c>
      <c r="F9" s="146">
        <v>6</v>
      </c>
      <c r="G9" s="145">
        <v>207</v>
      </c>
      <c r="H9" s="142">
        <v>72</v>
      </c>
      <c r="I9" s="62">
        <f>SUM(B9:H9)</f>
        <v>2040</v>
      </c>
    </row>
    <row r="10" spans="1:9" ht="12">
      <c r="A10" s="63" t="s">
        <v>6</v>
      </c>
      <c r="B10" s="153">
        <f>SUM(B8:B9)</f>
        <v>3341</v>
      </c>
      <c r="C10" s="64">
        <f aca="true" t="shared" si="0" ref="C10:H10">SUM(C8:C9)</f>
        <v>1057</v>
      </c>
      <c r="D10" s="64">
        <f t="shared" si="0"/>
        <v>160</v>
      </c>
      <c r="E10" s="65">
        <f t="shared" si="0"/>
        <v>106</v>
      </c>
      <c r="F10" s="64">
        <f t="shared" si="0"/>
        <v>13</v>
      </c>
      <c r="G10" s="65">
        <f t="shared" si="0"/>
        <v>472</v>
      </c>
      <c r="H10" s="64">
        <f t="shared" si="0"/>
        <v>146</v>
      </c>
      <c r="I10" s="66">
        <f>SUM(I8:I9)</f>
        <v>5295</v>
      </c>
    </row>
    <row r="11" spans="1:9" ht="12">
      <c r="A11" s="57" t="s">
        <v>16</v>
      </c>
      <c r="B11" s="57"/>
      <c r="C11" s="67"/>
      <c r="D11" s="67"/>
      <c r="E11" s="68"/>
      <c r="F11" s="67"/>
      <c r="G11" s="68"/>
      <c r="H11" s="67"/>
      <c r="I11" s="69"/>
    </row>
    <row r="12" spans="1:9" ht="12">
      <c r="A12" s="61" t="s">
        <v>40</v>
      </c>
      <c r="B12" s="156">
        <v>33</v>
      </c>
      <c r="C12" s="58">
        <v>27</v>
      </c>
      <c r="D12" s="58">
        <v>1</v>
      </c>
      <c r="E12" s="59">
        <v>1</v>
      </c>
      <c r="F12" s="58">
        <v>1</v>
      </c>
      <c r="G12" s="59">
        <v>10</v>
      </c>
      <c r="H12" s="58"/>
      <c r="I12" s="76">
        <f>SUM(B12:H12)</f>
        <v>73</v>
      </c>
    </row>
    <row r="13" spans="1:9" ht="12">
      <c r="A13" s="61" t="s">
        <v>41</v>
      </c>
      <c r="B13" s="155">
        <v>45</v>
      </c>
      <c r="C13" s="70">
        <v>10</v>
      </c>
      <c r="D13" s="70">
        <v>1</v>
      </c>
      <c r="E13" s="71">
        <v>3</v>
      </c>
      <c r="F13" s="70">
        <v>1</v>
      </c>
      <c r="G13" s="71">
        <v>10</v>
      </c>
      <c r="H13" s="70"/>
      <c r="I13" s="77">
        <f>SUM(B13:H13)</f>
        <v>70</v>
      </c>
    </row>
    <row r="14" spans="1:9" ht="12">
      <c r="A14" s="63" t="s">
        <v>6</v>
      </c>
      <c r="B14" s="154">
        <f>SUM(B12:B13)</f>
        <v>78</v>
      </c>
      <c r="C14" s="73">
        <f aca="true" t="shared" si="1" ref="C14:H14">SUM(C12:C13)</f>
        <v>37</v>
      </c>
      <c r="D14" s="73">
        <f t="shared" si="1"/>
        <v>2</v>
      </c>
      <c r="E14" s="74">
        <f t="shared" si="1"/>
        <v>4</v>
      </c>
      <c r="F14" s="73">
        <f t="shared" si="1"/>
        <v>2</v>
      </c>
      <c r="G14" s="74">
        <f t="shared" si="1"/>
        <v>20</v>
      </c>
      <c r="H14" s="73">
        <f t="shared" si="1"/>
        <v>0</v>
      </c>
      <c r="I14" s="75">
        <f>SUM(I12:I13)</f>
        <v>143</v>
      </c>
    </row>
    <row r="15" spans="1:9" ht="12">
      <c r="A15" s="57" t="s">
        <v>13</v>
      </c>
      <c r="B15" s="57"/>
      <c r="C15" s="67"/>
      <c r="D15" s="67"/>
      <c r="E15" s="68"/>
      <c r="F15" s="67"/>
      <c r="G15" s="68"/>
      <c r="H15" s="67"/>
      <c r="I15" s="69"/>
    </row>
    <row r="16" spans="1:9" ht="12">
      <c r="A16" s="61" t="s">
        <v>40</v>
      </c>
      <c r="B16" s="144">
        <v>713</v>
      </c>
      <c r="C16" s="146">
        <v>268</v>
      </c>
      <c r="D16" s="146">
        <v>32</v>
      </c>
      <c r="E16" s="145">
        <v>75</v>
      </c>
      <c r="F16" s="146">
        <v>5</v>
      </c>
      <c r="G16" s="145">
        <v>90</v>
      </c>
      <c r="H16" s="146">
        <v>109</v>
      </c>
      <c r="I16" s="62">
        <f>SUM(B16:H16)</f>
        <v>1292</v>
      </c>
    </row>
    <row r="17" spans="1:9" ht="12">
      <c r="A17" s="61" t="s">
        <v>41</v>
      </c>
      <c r="B17" s="432">
        <v>1222</v>
      </c>
      <c r="C17" s="149">
        <v>147</v>
      </c>
      <c r="D17" s="149">
        <v>42</v>
      </c>
      <c r="E17" s="148">
        <v>81</v>
      </c>
      <c r="F17" s="149">
        <v>4</v>
      </c>
      <c r="G17" s="148">
        <v>183</v>
      </c>
      <c r="H17" s="70">
        <v>237</v>
      </c>
      <c r="I17" s="72">
        <f>SUM(B17:H17)</f>
        <v>1916</v>
      </c>
    </row>
    <row r="18" spans="1:9" ht="12">
      <c r="A18" s="63" t="s">
        <v>6</v>
      </c>
      <c r="B18" s="154">
        <f aca="true" t="shared" si="2" ref="B18:I18">SUM(B16:B17)</f>
        <v>1935</v>
      </c>
      <c r="C18" s="73">
        <f t="shared" si="2"/>
        <v>415</v>
      </c>
      <c r="D18" s="73">
        <f t="shared" si="2"/>
        <v>74</v>
      </c>
      <c r="E18" s="74">
        <f t="shared" si="2"/>
        <v>156</v>
      </c>
      <c r="F18" s="73">
        <f t="shared" si="2"/>
        <v>9</v>
      </c>
      <c r="G18" s="74">
        <f t="shared" si="2"/>
        <v>273</v>
      </c>
      <c r="H18" s="73">
        <f t="shared" si="2"/>
        <v>346</v>
      </c>
      <c r="I18" s="75">
        <f t="shared" si="2"/>
        <v>3208</v>
      </c>
    </row>
    <row r="19" spans="1:9" ht="12">
      <c r="A19" s="57" t="s">
        <v>14</v>
      </c>
      <c r="B19" s="57"/>
      <c r="C19" s="67"/>
      <c r="D19" s="67"/>
      <c r="E19" s="68"/>
      <c r="F19" s="67"/>
      <c r="G19" s="68"/>
      <c r="H19" s="67"/>
      <c r="I19" s="69"/>
    </row>
    <row r="20" spans="1:9" ht="12">
      <c r="A20" s="61" t="s">
        <v>40</v>
      </c>
      <c r="B20" s="166">
        <v>1724</v>
      </c>
      <c r="C20" s="146">
        <v>507</v>
      </c>
      <c r="D20" s="146">
        <v>68</v>
      </c>
      <c r="E20" s="145">
        <v>19</v>
      </c>
      <c r="F20" s="58">
        <v>7</v>
      </c>
      <c r="G20" s="145">
        <v>184</v>
      </c>
      <c r="H20" s="58">
        <v>19</v>
      </c>
      <c r="I20" s="76">
        <f>SUM(B20:H20)</f>
        <v>2528</v>
      </c>
    </row>
    <row r="21" spans="1:9" ht="12">
      <c r="A21" s="61" t="s">
        <v>41</v>
      </c>
      <c r="B21" s="147">
        <v>562</v>
      </c>
      <c r="C21" s="149">
        <v>116</v>
      </c>
      <c r="D21" s="149">
        <v>18</v>
      </c>
      <c r="E21" s="148">
        <v>7</v>
      </c>
      <c r="F21" s="149">
        <v>2</v>
      </c>
      <c r="G21" s="150">
        <v>75</v>
      </c>
      <c r="H21" s="70">
        <v>12</v>
      </c>
      <c r="I21" s="77">
        <f>SUM(B21:H21)</f>
        <v>792</v>
      </c>
    </row>
    <row r="22" spans="1:9" ht="12">
      <c r="A22" s="63" t="s">
        <v>6</v>
      </c>
      <c r="B22" s="154">
        <f>SUM(B20:B21)</f>
        <v>2286</v>
      </c>
      <c r="C22" s="73">
        <f aca="true" t="shared" si="3" ref="C22:H22">SUM(C20:C21)</f>
        <v>623</v>
      </c>
      <c r="D22" s="73">
        <f t="shared" si="3"/>
        <v>86</v>
      </c>
      <c r="E22" s="74">
        <f t="shared" si="3"/>
        <v>26</v>
      </c>
      <c r="F22" s="73">
        <f t="shared" si="3"/>
        <v>9</v>
      </c>
      <c r="G22" s="74">
        <f t="shared" si="3"/>
        <v>259</v>
      </c>
      <c r="H22" s="73">
        <f t="shared" si="3"/>
        <v>31</v>
      </c>
      <c r="I22" s="75">
        <f>SUM(I20:I21)</f>
        <v>3320</v>
      </c>
    </row>
    <row r="23" spans="1:9" ht="12">
      <c r="A23" s="57" t="s">
        <v>15</v>
      </c>
      <c r="B23" s="57"/>
      <c r="C23" s="67"/>
      <c r="D23" s="67"/>
      <c r="E23" s="68"/>
      <c r="F23" s="67"/>
      <c r="G23" s="68"/>
      <c r="H23" s="67"/>
      <c r="I23" s="69"/>
    </row>
    <row r="24" spans="1:9" ht="12">
      <c r="A24" s="61" t="s">
        <v>40</v>
      </c>
      <c r="B24" s="144">
        <v>75</v>
      </c>
      <c r="C24" s="146">
        <v>20</v>
      </c>
      <c r="D24" s="146">
        <v>4</v>
      </c>
      <c r="E24" s="145">
        <v>11</v>
      </c>
      <c r="F24" s="146"/>
      <c r="G24" s="145">
        <v>13</v>
      </c>
      <c r="H24" s="58">
        <v>67</v>
      </c>
      <c r="I24" s="76">
        <f>SUM(B24:H24)</f>
        <v>190</v>
      </c>
    </row>
    <row r="25" spans="1:9" ht="12">
      <c r="A25" s="61" t="s">
        <v>41</v>
      </c>
      <c r="B25" s="147">
        <v>496</v>
      </c>
      <c r="C25" s="149">
        <v>50</v>
      </c>
      <c r="D25" s="149">
        <v>13</v>
      </c>
      <c r="E25" s="148">
        <v>27</v>
      </c>
      <c r="F25" s="149">
        <v>1</v>
      </c>
      <c r="G25" s="150">
        <v>68</v>
      </c>
      <c r="H25" s="70">
        <v>253</v>
      </c>
      <c r="I25" s="77">
        <f>SUM(B25:H25)</f>
        <v>908</v>
      </c>
    </row>
    <row r="26" spans="1:9" ht="12">
      <c r="A26" s="63" t="s">
        <v>6</v>
      </c>
      <c r="B26" s="155">
        <f aca="true" t="shared" si="4" ref="B26:I26">SUM(B24:B25)</f>
        <v>571</v>
      </c>
      <c r="C26" s="70">
        <f t="shared" si="4"/>
        <v>70</v>
      </c>
      <c r="D26" s="70">
        <f t="shared" si="4"/>
        <v>17</v>
      </c>
      <c r="E26" s="71">
        <f t="shared" si="4"/>
        <v>38</v>
      </c>
      <c r="F26" s="70">
        <f t="shared" si="4"/>
        <v>1</v>
      </c>
      <c r="G26" s="71">
        <f t="shared" si="4"/>
        <v>81</v>
      </c>
      <c r="H26" s="70">
        <f t="shared" si="4"/>
        <v>320</v>
      </c>
      <c r="I26" s="75">
        <f t="shared" si="4"/>
        <v>1098</v>
      </c>
    </row>
    <row r="27" spans="1:9" ht="12">
      <c r="A27" s="57" t="s">
        <v>17</v>
      </c>
      <c r="B27" s="57"/>
      <c r="C27" s="67"/>
      <c r="D27" s="67"/>
      <c r="E27" s="68"/>
      <c r="F27" s="67"/>
      <c r="G27" s="68"/>
      <c r="H27" s="67"/>
      <c r="I27" s="69"/>
    </row>
    <row r="28" spans="1:9" ht="12">
      <c r="A28" s="61" t="s">
        <v>40</v>
      </c>
      <c r="B28" s="144">
        <v>314</v>
      </c>
      <c r="C28" s="146">
        <v>28</v>
      </c>
      <c r="D28" s="146">
        <v>8</v>
      </c>
      <c r="E28" s="145">
        <v>11</v>
      </c>
      <c r="F28" s="146">
        <v>1</v>
      </c>
      <c r="G28" s="145">
        <v>9</v>
      </c>
      <c r="H28" s="58">
        <v>3</v>
      </c>
      <c r="I28" s="76">
        <f>SUM(B28:H28)</f>
        <v>374</v>
      </c>
    </row>
    <row r="29" spans="1:9" ht="12">
      <c r="A29" s="61" t="s">
        <v>41</v>
      </c>
      <c r="B29" s="147">
        <v>389</v>
      </c>
      <c r="C29" s="149">
        <v>16</v>
      </c>
      <c r="D29" s="149">
        <v>12</v>
      </c>
      <c r="E29" s="148">
        <v>11</v>
      </c>
      <c r="F29" s="70">
        <v>1</v>
      </c>
      <c r="G29" s="150">
        <v>5</v>
      </c>
      <c r="H29" s="70">
        <v>6</v>
      </c>
      <c r="I29" s="77">
        <f>SUM(B29:H29)</f>
        <v>440</v>
      </c>
    </row>
    <row r="30" spans="1:9" ht="12">
      <c r="A30" s="63" t="s">
        <v>6</v>
      </c>
      <c r="B30" s="155">
        <f aca="true" t="shared" si="5" ref="B30:I30">SUM(B28:B29)</f>
        <v>703</v>
      </c>
      <c r="C30" s="70">
        <f t="shared" si="5"/>
        <v>44</v>
      </c>
      <c r="D30" s="70">
        <f t="shared" si="5"/>
        <v>20</v>
      </c>
      <c r="E30" s="71">
        <f t="shared" si="5"/>
        <v>22</v>
      </c>
      <c r="F30" s="70">
        <f t="shared" si="5"/>
        <v>2</v>
      </c>
      <c r="G30" s="71">
        <f t="shared" si="5"/>
        <v>14</v>
      </c>
      <c r="H30" s="70">
        <f t="shared" si="5"/>
        <v>9</v>
      </c>
      <c r="I30" s="77">
        <f t="shared" si="5"/>
        <v>814</v>
      </c>
    </row>
    <row r="31" spans="1:9" ht="12">
      <c r="A31" s="57" t="s">
        <v>18</v>
      </c>
      <c r="B31" s="57"/>
      <c r="C31" s="67"/>
      <c r="D31" s="67"/>
      <c r="E31" s="68"/>
      <c r="F31" s="67"/>
      <c r="G31" s="68"/>
      <c r="H31" s="67"/>
      <c r="I31" s="69"/>
    </row>
    <row r="32" spans="1:9" ht="12">
      <c r="A32" s="61" t="s">
        <v>40</v>
      </c>
      <c r="B32" s="144">
        <v>333</v>
      </c>
      <c r="C32" s="146">
        <v>290</v>
      </c>
      <c r="D32" s="146">
        <v>28</v>
      </c>
      <c r="E32" s="145">
        <v>23</v>
      </c>
      <c r="F32" s="146">
        <v>3</v>
      </c>
      <c r="G32" s="145">
        <v>118</v>
      </c>
      <c r="H32" s="58">
        <v>3</v>
      </c>
      <c r="I32" s="60">
        <f>SUM(B32:H32)</f>
        <v>798</v>
      </c>
    </row>
    <row r="33" spans="1:9" ht="12">
      <c r="A33" s="61" t="s">
        <v>41</v>
      </c>
      <c r="B33" s="147">
        <v>368</v>
      </c>
      <c r="C33" s="149">
        <v>160</v>
      </c>
      <c r="D33" s="149">
        <v>19</v>
      </c>
      <c r="E33" s="148">
        <v>23</v>
      </c>
      <c r="F33" s="149"/>
      <c r="G33" s="150">
        <v>122</v>
      </c>
      <c r="H33" s="70">
        <v>6</v>
      </c>
      <c r="I33" s="77">
        <f>SUM(B33:H33)</f>
        <v>698</v>
      </c>
    </row>
    <row r="34" spans="1:9" ht="12">
      <c r="A34" s="63" t="s">
        <v>6</v>
      </c>
      <c r="B34" s="155">
        <f>SUM(B32:B33)</f>
        <v>701</v>
      </c>
      <c r="C34" s="70">
        <f aca="true" t="shared" si="6" ref="C34:H34">SUM(C32:C33)</f>
        <v>450</v>
      </c>
      <c r="D34" s="70">
        <f t="shared" si="6"/>
        <v>47</v>
      </c>
      <c r="E34" s="71">
        <f t="shared" si="6"/>
        <v>46</v>
      </c>
      <c r="F34" s="70">
        <f t="shared" si="6"/>
        <v>3</v>
      </c>
      <c r="G34" s="71">
        <f t="shared" si="6"/>
        <v>240</v>
      </c>
      <c r="H34" s="70">
        <f t="shared" si="6"/>
        <v>9</v>
      </c>
      <c r="I34" s="75">
        <f>SUM(I32:I33)</f>
        <v>1496</v>
      </c>
    </row>
    <row r="35" spans="1:9" ht="12">
      <c r="A35" s="57" t="s">
        <v>19</v>
      </c>
      <c r="B35" s="57"/>
      <c r="C35" s="67"/>
      <c r="D35" s="67"/>
      <c r="E35" s="68"/>
      <c r="F35" s="67"/>
      <c r="G35" s="68"/>
      <c r="H35" s="67"/>
      <c r="I35" s="69"/>
    </row>
    <row r="36" spans="1:9" ht="12">
      <c r="A36" s="61" t="s">
        <v>40</v>
      </c>
      <c r="B36" s="163">
        <v>201</v>
      </c>
      <c r="C36" s="164">
        <v>132</v>
      </c>
      <c r="D36" s="164">
        <v>12</v>
      </c>
      <c r="E36" s="165">
        <v>4</v>
      </c>
      <c r="F36" s="58"/>
      <c r="G36" s="165">
        <v>27</v>
      </c>
      <c r="H36" s="58">
        <v>9</v>
      </c>
      <c r="I36" s="60">
        <f>SUM(B36:H36)</f>
        <v>385</v>
      </c>
    </row>
    <row r="37" spans="1:9" ht="12">
      <c r="A37" s="61" t="s">
        <v>41</v>
      </c>
      <c r="B37" s="159">
        <v>156</v>
      </c>
      <c r="C37" s="160">
        <v>49</v>
      </c>
      <c r="D37" s="160">
        <v>5</v>
      </c>
      <c r="E37" s="161">
        <v>2</v>
      </c>
      <c r="F37" s="160"/>
      <c r="G37" s="162">
        <v>28</v>
      </c>
      <c r="H37" s="70">
        <v>12</v>
      </c>
      <c r="I37" s="77">
        <f>SUM(B37:H37)</f>
        <v>252</v>
      </c>
    </row>
    <row r="38" spans="1:9" ht="12">
      <c r="A38" s="63" t="s">
        <v>6</v>
      </c>
      <c r="B38" s="155">
        <f aca="true" t="shared" si="7" ref="B38:I38">SUM(B36:B37)</f>
        <v>357</v>
      </c>
      <c r="C38" s="70">
        <f t="shared" si="7"/>
        <v>181</v>
      </c>
      <c r="D38" s="70">
        <f t="shared" si="7"/>
        <v>17</v>
      </c>
      <c r="E38" s="71">
        <f t="shared" si="7"/>
        <v>6</v>
      </c>
      <c r="F38" s="70">
        <f t="shared" si="7"/>
        <v>0</v>
      </c>
      <c r="G38" s="71">
        <f t="shared" si="7"/>
        <v>55</v>
      </c>
      <c r="H38" s="70">
        <f t="shared" si="7"/>
        <v>21</v>
      </c>
      <c r="I38" s="77">
        <f t="shared" si="7"/>
        <v>637</v>
      </c>
    </row>
    <row r="39" spans="1:9" ht="12">
      <c r="A39" s="57" t="s">
        <v>20</v>
      </c>
      <c r="B39" s="57"/>
      <c r="C39" s="67"/>
      <c r="D39" s="67"/>
      <c r="E39" s="68"/>
      <c r="F39" s="67"/>
      <c r="G39" s="68"/>
      <c r="H39" s="67"/>
      <c r="I39" s="69"/>
    </row>
    <row r="40" spans="1:9" ht="12">
      <c r="A40" s="61" t="s">
        <v>40</v>
      </c>
      <c r="B40" s="144">
        <v>15</v>
      </c>
      <c r="C40" s="146">
        <v>8</v>
      </c>
      <c r="D40" s="146">
        <v>1</v>
      </c>
      <c r="E40" s="145">
        <v>2</v>
      </c>
      <c r="F40" s="146">
        <v>1</v>
      </c>
      <c r="G40" s="145">
        <v>14</v>
      </c>
      <c r="H40" s="58"/>
      <c r="I40" s="60">
        <f>SUM(B40:H40)</f>
        <v>41</v>
      </c>
    </row>
    <row r="41" spans="1:9" ht="12">
      <c r="A41" s="61" t="s">
        <v>41</v>
      </c>
      <c r="B41" s="147">
        <v>26</v>
      </c>
      <c r="C41" s="149">
        <v>5</v>
      </c>
      <c r="D41" s="149">
        <v>1</v>
      </c>
      <c r="E41" s="148">
        <v>5</v>
      </c>
      <c r="F41" s="70"/>
      <c r="G41" s="150">
        <v>11</v>
      </c>
      <c r="H41" s="70"/>
      <c r="I41" s="77">
        <f>SUM(B41:H41)</f>
        <v>48</v>
      </c>
    </row>
    <row r="42" spans="1:9" ht="12">
      <c r="A42" s="63" t="s">
        <v>6</v>
      </c>
      <c r="B42" s="156">
        <f>SUM(B40:B41)</f>
        <v>41</v>
      </c>
      <c r="C42" s="58">
        <f aca="true" t="shared" si="8" ref="C42:I42">SUM(C40:C41)</f>
        <v>13</v>
      </c>
      <c r="D42" s="58">
        <f t="shared" si="8"/>
        <v>2</v>
      </c>
      <c r="E42" s="59">
        <f t="shared" si="8"/>
        <v>7</v>
      </c>
      <c r="F42" s="58">
        <f t="shared" si="8"/>
        <v>1</v>
      </c>
      <c r="G42" s="59">
        <f t="shared" si="8"/>
        <v>25</v>
      </c>
      <c r="H42" s="58">
        <f t="shared" si="8"/>
        <v>0</v>
      </c>
      <c r="I42" s="77">
        <f t="shared" si="8"/>
        <v>89</v>
      </c>
    </row>
    <row r="43" spans="1:9" ht="12">
      <c r="A43" s="57" t="s">
        <v>175</v>
      </c>
      <c r="B43" s="57"/>
      <c r="C43" s="67"/>
      <c r="D43" s="67"/>
      <c r="E43" s="68"/>
      <c r="F43" s="67"/>
      <c r="G43" s="68"/>
      <c r="H43" s="67"/>
      <c r="I43" s="69"/>
    </row>
    <row r="44" spans="1:9" ht="12">
      <c r="A44" s="61" t="s">
        <v>40</v>
      </c>
      <c r="B44" s="144">
        <v>57</v>
      </c>
      <c r="C44" s="146">
        <v>32</v>
      </c>
      <c r="D44" s="146">
        <v>2</v>
      </c>
      <c r="E44" s="145">
        <v>1</v>
      </c>
      <c r="F44" s="146"/>
      <c r="G44" s="145">
        <v>16</v>
      </c>
      <c r="H44" s="58"/>
      <c r="I44" s="76">
        <f>SUM(B44:H44)</f>
        <v>108</v>
      </c>
    </row>
    <row r="45" spans="1:9" ht="12">
      <c r="A45" s="61" t="s">
        <v>41</v>
      </c>
      <c r="B45" s="147">
        <v>18</v>
      </c>
      <c r="C45" s="149">
        <v>9</v>
      </c>
      <c r="D45" s="149">
        <v>2</v>
      </c>
      <c r="E45" s="148"/>
      <c r="F45" s="149"/>
      <c r="G45" s="150">
        <v>8</v>
      </c>
      <c r="H45" s="70">
        <v>1</v>
      </c>
      <c r="I45" s="77">
        <f>SUM(B45:H45)</f>
        <v>38</v>
      </c>
    </row>
    <row r="46" spans="1:9" ht="12">
      <c r="A46" s="63" t="s">
        <v>6</v>
      </c>
      <c r="B46" s="154">
        <f>SUM(B44:B45)</f>
        <v>75</v>
      </c>
      <c r="C46" s="70">
        <f aca="true" t="shared" si="9" ref="C46:H46">SUM(C44:C45)</f>
        <v>41</v>
      </c>
      <c r="D46" s="70">
        <f t="shared" si="9"/>
        <v>4</v>
      </c>
      <c r="E46" s="71">
        <f t="shared" si="9"/>
        <v>1</v>
      </c>
      <c r="F46" s="70">
        <f t="shared" si="9"/>
        <v>0</v>
      </c>
      <c r="G46" s="71">
        <f t="shared" si="9"/>
        <v>24</v>
      </c>
      <c r="H46" s="70">
        <f t="shared" si="9"/>
        <v>1</v>
      </c>
      <c r="I46" s="75">
        <f>SUM(I44:I45)</f>
        <v>146</v>
      </c>
    </row>
    <row r="47" spans="1:9" ht="12">
      <c r="A47" s="78" t="s">
        <v>42</v>
      </c>
      <c r="B47" s="157">
        <f aca="true" t="shared" si="10" ref="B47:I48">SUM(B8+B16+B20+B24+B12+B28+B32+B36+B40+B44)</f>
        <v>5445</v>
      </c>
      <c r="C47" s="79">
        <f t="shared" si="10"/>
        <v>2078</v>
      </c>
      <c r="D47" s="79">
        <f t="shared" si="10"/>
        <v>259</v>
      </c>
      <c r="E47" s="80">
        <f t="shared" si="10"/>
        <v>207</v>
      </c>
      <c r="F47" s="79">
        <f t="shared" si="10"/>
        <v>25</v>
      </c>
      <c r="G47" s="80">
        <f t="shared" si="10"/>
        <v>746</v>
      </c>
      <c r="H47" s="79">
        <f t="shared" si="10"/>
        <v>284</v>
      </c>
      <c r="I47" s="81">
        <f t="shared" si="10"/>
        <v>9044</v>
      </c>
    </row>
    <row r="48" spans="1:9" ht="12">
      <c r="A48" s="82" t="s">
        <v>43</v>
      </c>
      <c r="B48" s="158">
        <f t="shared" si="10"/>
        <v>4643</v>
      </c>
      <c r="C48" s="83">
        <f t="shared" si="10"/>
        <v>853</v>
      </c>
      <c r="D48" s="83">
        <f t="shared" si="10"/>
        <v>170</v>
      </c>
      <c r="E48" s="84">
        <f t="shared" si="10"/>
        <v>205</v>
      </c>
      <c r="F48" s="83">
        <f t="shared" si="10"/>
        <v>15</v>
      </c>
      <c r="G48" s="84">
        <f t="shared" si="10"/>
        <v>717</v>
      </c>
      <c r="H48" s="83">
        <f t="shared" si="10"/>
        <v>599</v>
      </c>
      <c r="I48" s="76">
        <f t="shared" si="10"/>
        <v>7202</v>
      </c>
    </row>
    <row r="49" spans="1:9" s="85" customFormat="1" ht="12">
      <c r="A49" s="120" t="s">
        <v>27</v>
      </c>
      <c r="B49" s="477">
        <f>SUM(B47:B48)</f>
        <v>10088</v>
      </c>
      <c r="C49" s="478">
        <f aca="true" t="shared" si="11" ref="C49:I49">SUM(C47:C48)</f>
        <v>2931</v>
      </c>
      <c r="D49" s="478">
        <f t="shared" si="11"/>
        <v>429</v>
      </c>
      <c r="E49" s="479">
        <f t="shared" si="11"/>
        <v>412</v>
      </c>
      <c r="F49" s="478">
        <f t="shared" si="11"/>
        <v>40</v>
      </c>
      <c r="G49" s="479">
        <f t="shared" si="11"/>
        <v>1463</v>
      </c>
      <c r="H49" s="478">
        <f t="shared" si="11"/>
        <v>883</v>
      </c>
      <c r="I49" s="480">
        <f t="shared" si="11"/>
        <v>16246</v>
      </c>
    </row>
    <row r="50" spans="1:9" ht="12">
      <c r="A50" s="86"/>
      <c r="B50" s="84"/>
      <c r="C50" s="84"/>
      <c r="D50" s="84"/>
      <c r="E50" s="433"/>
      <c r="F50" s="80"/>
      <c r="G50" s="84"/>
      <c r="H50" s="84"/>
      <c r="I50" s="84"/>
    </row>
    <row r="51" spans="1:9" ht="12.75">
      <c r="A51" s="610" t="s">
        <v>44</v>
      </c>
      <c r="B51" s="611"/>
      <c r="C51" s="611"/>
      <c r="D51" s="611"/>
      <c r="E51" s="611"/>
      <c r="F51" s="611"/>
      <c r="G51" s="611"/>
      <c r="H51" s="611"/>
      <c r="I51" s="611"/>
    </row>
    <row r="52" spans="1:9" ht="12.75">
      <c r="A52" s="610" t="s">
        <v>198</v>
      </c>
      <c r="B52" s="611"/>
      <c r="C52" s="611"/>
      <c r="D52" s="611"/>
      <c r="E52" s="611"/>
      <c r="F52" s="611"/>
      <c r="G52" s="611"/>
      <c r="H52" s="611"/>
      <c r="I52" s="611"/>
    </row>
    <row r="53" spans="1:7" ht="23.25" customHeight="1">
      <c r="A53" s="606" t="s">
        <v>197</v>
      </c>
      <c r="B53" s="606"/>
      <c r="C53" s="606"/>
      <c r="D53" s="606"/>
      <c r="E53" s="606"/>
      <c r="F53" s="606"/>
      <c r="G53" s="606"/>
    </row>
    <row r="54" spans="1:7" ht="12">
      <c r="A54" s="606" t="s">
        <v>203</v>
      </c>
      <c r="B54" s="606"/>
      <c r="C54" s="606"/>
      <c r="D54" s="606"/>
      <c r="E54" s="606"/>
      <c r="F54" s="606"/>
      <c r="G54" s="606"/>
    </row>
    <row r="55" spans="1:6" ht="12">
      <c r="A55" s="87"/>
      <c r="F55" s="59"/>
    </row>
    <row r="56" ht="12">
      <c r="F56" s="59"/>
    </row>
    <row r="57" ht="12">
      <c r="F57" s="59"/>
    </row>
    <row r="58" ht="12">
      <c r="F58" s="59"/>
    </row>
    <row r="59" ht="12">
      <c r="F59" s="59"/>
    </row>
    <row r="60" ht="12">
      <c r="F60" s="59"/>
    </row>
    <row r="61" ht="12">
      <c r="F61" s="59"/>
    </row>
    <row r="62" ht="12">
      <c r="F62" s="59"/>
    </row>
    <row r="63" ht="12">
      <c r="F63" s="59"/>
    </row>
    <row r="64" ht="12">
      <c r="F64" s="59"/>
    </row>
    <row r="65" ht="12">
      <c r="F65" s="59"/>
    </row>
    <row r="66" ht="12">
      <c r="F66" s="59"/>
    </row>
    <row r="67" ht="12">
      <c r="F67" s="59"/>
    </row>
    <row r="68" ht="12">
      <c r="F68" s="59"/>
    </row>
    <row r="69" ht="12">
      <c r="F69" s="59"/>
    </row>
    <row r="70" ht="12">
      <c r="F70" s="59"/>
    </row>
    <row r="71" ht="12">
      <c r="F71" s="59"/>
    </row>
    <row r="72" ht="12">
      <c r="F72" s="59"/>
    </row>
    <row r="73" ht="12">
      <c r="F73" s="59"/>
    </row>
    <row r="74" ht="12">
      <c r="F74" s="59"/>
    </row>
    <row r="75" ht="12">
      <c r="F75" s="59"/>
    </row>
    <row r="76" ht="12">
      <c r="F76" s="59"/>
    </row>
    <row r="77" ht="12">
      <c r="F77" s="59"/>
    </row>
    <row r="78" ht="12">
      <c r="F78" s="59"/>
    </row>
    <row r="79" ht="12">
      <c r="F79" s="59"/>
    </row>
    <row r="80" ht="12">
      <c r="F80" s="59"/>
    </row>
    <row r="81" ht="12">
      <c r="F81" s="59"/>
    </row>
    <row r="82" ht="12">
      <c r="F82" s="59"/>
    </row>
    <row r="83" ht="12">
      <c r="F83" s="59"/>
    </row>
    <row r="84" ht="12">
      <c r="F84" s="59"/>
    </row>
    <row r="85" ht="12">
      <c r="F85" s="59"/>
    </row>
    <row r="86" ht="12">
      <c r="F86" s="59"/>
    </row>
    <row r="87" ht="12">
      <c r="F87" s="59"/>
    </row>
    <row r="88" ht="12">
      <c r="F88" s="59"/>
    </row>
    <row r="89" ht="12">
      <c r="F89" s="59"/>
    </row>
    <row r="90" ht="12">
      <c r="F90" s="59"/>
    </row>
    <row r="91" ht="12">
      <c r="F91" s="59"/>
    </row>
    <row r="92" ht="12">
      <c r="F92" s="59"/>
    </row>
    <row r="93" ht="12">
      <c r="F93" s="59"/>
    </row>
    <row r="94" ht="12">
      <c r="F94" s="59"/>
    </row>
    <row r="95" ht="12">
      <c r="F95" s="59"/>
    </row>
    <row r="96" ht="12">
      <c r="F96" s="59"/>
    </row>
    <row r="97" ht="12">
      <c r="F97" s="59"/>
    </row>
    <row r="98" ht="12">
      <c r="F98" s="59"/>
    </row>
    <row r="99" ht="12">
      <c r="F99" s="59"/>
    </row>
    <row r="100" ht="12">
      <c r="F100" s="59"/>
    </row>
    <row r="101" ht="12">
      <c r="F101" s="59"/>
    </row>
    <row r="102" ht="12">
      <c r="F102" s="59"/>
    </row>
    <row r="103" ht="12">
      <c r="F103" s="59"/>
    </row>
    <row r="104" ht="12">
      <c r="F104" s="59"/>
    </row>
    <row r="105" ht="12">
      <c r="F105" s="59"/>
    </row>
    <row r="106" ht="12">
      <c r="F106" s="59"/>
    </row>
    <row r="107" ht="12">
      <c r="F107" s="59"/>
    </row>
    <row r="108" ht="12">
      <c r="F108" s="59"/>
    </row>
    <row r="109" ht="12">
      <c r="F109" s="59"/>
    </row>
    <row r="110" ht="12">
      <c r="F110" s="59"/>
    </row>
    <row r="111" ht="12">
      <c r="F111" s="59"/>
    </row>
    <row r="112" ht="12">
      <c r="F112" s="59"/>
    </row>
    <row r="113" ht="12">
      <c r="F113" s="59"/>
    </row>
    <row r="114" ht="12">
      <c r="F114" s="59"/>
    </row>
    <row r="115" ht="12">
      <c r="F115" s="59"/>
    </row>
    <row r="116" ht="12">
      <c r="F116" s="59"/>
    </row>
    <row r="117" ht="12">
      <c r="F117" s="59"/>
    </row>
    <row r="118" ht="12">
      <c r="F118" s="59"/>
    </row>
    <row r="119" ht="12">
      <c r="F119" s="59"/>
    </row>
    <row r="120" ht="12">
      <c r="F120" s="59"/>
    </row>
    <row r="121" ht="12">
      <c r="F121" s="59"/>
    </row>
    <row r="122" ht="12">
      <c r="F122" s="59"/>
    </row>
    <row r="123" ht="12">
      <c r="F123" s="59"/>
    </row>
    <row r="124" ht="12">
      <c r="F124" s="59"/>
    </row>
    <row r="125" ht="12">
      <c r="F125" s="59"/>
    </row>
    <row r="126" ht="12">
      <c r="F126" s="59"/>
    </row>
    <row r="127" ht="12">
      <c r="F127" s="59"/>
    </row>
    <row r="128" ht="12">
      <c r="F128" s="59"/>
    </row>
    <row r="129" ht="12">
      <c r="F129" s="59"/>
    </row>
    <row r="130" ht="12">
      <c r="F130" s="59"/>
    </row>
    <row r="131" ht="12">
      <c r="F131" s="59"/>
    </row>
    <row r="132" ht="12">
      <c r="F132" s="59"/>
    </row>
    <row r="133" ht="12">
      <c r="F133" s="59"/>
    </row>
    <row r="134" ht="12">
      <c r="F134" s="59"/>
    </row>
    <row r="135" ht="12">
      <c r="F135" s="59"/>
    </row>
    <row r="136" ht="12">
      <c r="F136" s="59"/>
    </row>
    <row r="137" ht="12">
      <c r="F137" s="59"/>
    </row>
    <row r="138" ht="12">
      <c r="F138" s="59"/>
    </row>
    <row r="139" ht="12">
      <c r="F139" s="59"/>
    </row>
    <row r="140" ht="12">
      <c r="F140" s="59"/>
    </row>
    <row r="141" ht="12">
      <c r="F141" s="59"/>
    </row>
    <row r="142" ht="12">
      <c r="F142" s="59"/>
    </row>
    <row r="143" ht="12">
      <c r="F143" s="59"/>
    </row>
    <row r="144" ht="12">
      <c r="F144" s="59"/>
    </row>
    <row r="145" ht="12">
      <c r="F145" s="59"/>
    </row>
    <row r="146" ht="12">
      <c r="F146" s="59"/>
    </row>
    <row r="147" ht="12">
      <c r="F147" s="59"/>
    </row>
    <row r="148" ht="12">
      <c r="F148" s="59"/>
    </row>
    <row r="149" ht="12">
      <c r="F149" s="59"/>
    </row>
    <row r="150" ht="12">
      <c r="F150" s="59"/>
    </row>
    <row r="151" ht="12">
      <c r="F151" s="59"/>
    </row>
    <row r="152" ht="12">
      <c r="F152" s="59"/>
    </row>
    <row r="153" ht="12">
      <c r="F153" s="59"/>
    </row>
    <row r="154" ht="12">
      <c r="F154" s="59"/>
    </row>
    <row r="155" ht="12">
      <c r="F155" s="59"/>
    </row>
    <row r="156" ht="12">
      <c r="F156" s="59"/>
    </row>
    <row r="157" ht="12">
      <c r="F157" s="59"/>
    </row>
    <row r="158" ht="12">
      <c r="F158" s="59"/>
    </row>
    <row r="159" ht="12">
      <c r="F159" s="59"/>
    </row>
    <row r="160" ht="12">
      <c r="F160" s="59"/>
    </row>
    <row r="161" ht="12">
      <c r="F161" s="59"/>
    </row>
    <row r="162" ht="12">
      <c r="F162" s="59"/>
    </row>
    <row r="163" ht="12">
      <c r="F163" s="59"/>
    </row>
    <row r="164" ht="12">
      <c r="F164" s="59"/>
    </row>
    <row r="165" ht="12">
      <c r="F165" s="59"/>
    </row>
    <row r="166" ht="12">
      <c r="F166" s="59"/>
    </row>
    <row r="167" ht="12">
      <c r="F167" s="59"/>
    </row>
    <row r="168" ht="12">
      <c r="F168" s="59"/>
    </row>
    <row r="169" ht="12">
      <c r="F169" s="59"/>
    </row>
    <row r="170" ht="12">
      <c r="F170" s="59"/>
    </row>
    <row r="171" ht="12">
      <c r="F171" s="59"/>
    </row>
    <row r="172" ht="12">
      <c r="F172" s="59"/>
    </row>
    <row r="173" ht="12">
      <c r="F173" s="59"/>
    </row>
    <row r="174" ht="12">
      <c r="F174" s="59"/>
    </row>
    <row r="175" ht="12">
      <c r="F175" s="59"/>
    </row>
    <row r="176" ht="12">
      <c r="F176" s="59"/>
    </row>
    <row r="177" ht="12">
      <c r="F177" s="59"/>
    </row>
    <row r="178" ht="12">
      <c r="F178" s="59"/>
    </row>
    <row r="179" ht="12">
      <c r="F179" s="59"/>
    </row>
    <row r="180" ht="12">
      <c r="F180" s="59"/>
    </row>
    <row r="181" ht="12">
      <c r="F181" s="59"/>
    </row>
    <row r="182" ht="12">
      <c r="F182" s="59"/>
    </row>
    <row r="183" ht="12">
      <c r="F183" s="59"/>
    </row>
    <row r="184" ht="12">
      <c r="F184" s="59"/>
    </row>
    <row r="185" ht="12">
      <c r="F185" s="59"/>
    </row>
    <row r="186" ht="12">
      <c r="F186" s="59"/>
    </row>
    <row r="187" ht="12">
      <c r="F187" s="59"/>
    </row>
    <row r="188" ht="12">
      <c r="F188" s="59"/>
    </row>
    <row r="189" ht="12">
      <c r="F189" s="59"/>
    </row>
    <row r="190" ht="12">
      <c r="F190" s="59"/>
    </row>
    <row r="191" ht="12">
      <c r="F191" s="59"/>
    </row>
    <row r="192" ht="12">
      <c r="F192" s="59"/>
    </row>
    <row r="193" ht="12">
      <c r="F193" s="59"/>
    </row>
    <row r="194" ht="12">
      <c r="F194" s="59"/>
    </row>
    <row r="195" ht="12">
      <c r="F195" s="59"/>
    </row>
    <row r="196" ht="12">
      <c r="F196" s="59"/>
    </row>
    <row r="197" ht="12">
      <c r="F197" s="59"/>
    </row>
    <row r="198" ht="12">
      <c r="F198" s="59"/>
    </row>
    <row r="199" ht="12">
      <c r="F199" s="59"/>
    </row>
    <row r="200" ht="12">
      <c r="F200" s="59"/>
    </row>
    <row r="201" ht="12">
      <c r="F201" s="59"/>
    </row>
    <row r="202" ht="12">
      <c r="F202" s="59"/>
    </row>
    <row r="203" ht="12">
      <c r="F203" s="59"/>
    </row>
    <row r="204" ht="12">
      <c r="F204" s="59"/>
    </row>
    <row r="205" ht="12">
      <c r="F205" s="59"/>
    </row>
    <row r="206" ht="12">
      <c r="F206" s="59"/>
    </row>
    <row r="207" ht="12">
      <c r="F207" s="59"/>
    </row>
    <row r="208" ht="12">
      <c r="F208" s="59"/>
    </row>
    <row r="209" ht="12">
      <c r="F209" s="59"/>
    </row>
    <row r="210" ht="12">
      <c r="F210" s="59"/>
    </row>
    <row r="211" ht="12">
      <c r="F211" s="59"/>
    </row>
    <row r="212" ht="12">
      <c r="F212" s="59"/>
    </row>
    <row r="213" ht="12">
      <c r="F213" s="59"/>
    </row>
    <row r="214" ht="12">
      <c r="F214" s="59"/>
    </row>
    <row r="215" ht="12">
      <c r="F215" s="59"/>
    </row>
    <row r="216" ht="12">
      <c r="F216" s="59"/>
    </row>
    <row r="217" ht="12">
      <c r="F217" s="59"/>
    </row>
    <row r="218" ht="12">
      <c r="F218" s="59"/>
    </row>
    <row r="219" ht="12">
      <c r="F219" s="59"/>
    </row>
    <row r="220" ht="12">
      <c r="F220" s="59"/>
    </row>
    <row r="221" ht="12">
      <c r="F221" s="59"/>
    </row>
    <row r="222" ht="12">
      <c r="F222" s="59"/>
    </row>
    <row r="223" ht="12">
      <c r="F223" s="59"/>
    </row>
    <row r="224" ht="12">
      <c r="F224" s="59"/>
    </row>
    <row r="225" ht="12">
      <c r="F225" s="59"/>
    </row>
    <row r="226" ht="12">
      <c r="F226" s="59"/>
    </row>
    <row r="227" ht="12">
      <c r="F227" s="59"/>
    </row>
    <row r="228" ht="12">
      <c r="F228" s="59"/>
    </row>
    <row r="229" ht="12">
      <c r="F229" s="59"/>
    </row>
    <row r="230" ht="12">
      <c r="F230" s="59"/>
    </row>
    <row r="231" ht="12">
      <c r="F231" s="59"/>
    </row>
    <row r="232" ht="12">
      <c r="F232" s="59"/>
    </row>
    <row r="233" ht="12">
      <c r="F233" s="59"/>
    </row>
    <row r="234" ht="12">
      <c r="F234" s="59"/>
    </row>
    <row r="235" ht="12">
      <c r="F235" s="59"/>
    </row>
    <row r="236" ht="12">
      <c r="F236" s="59"/>
    </row>
    <row r="237" ht="12">
      <c r="F237" s="59"/>
    </row>
    <row r="238" ht="12">
      <c r="F238" s="59"/>
    </row>
    <row r="239" ht="12">
      <c r="F239" s="59"/>
    </row>
    <row r="240" ht="12">
      <c r="F240" s="59"/>
    </row>
    <row r="241" ht="12">
      <c r="F241" s="59"/>
    </row>
    <row r="242" ht="12">
      <c r="F242" s="59"/>
    </row>
    <row r="243" ht="12">
      <c r="F243" s="59"/>
    </row>
    <row r="244" ht="12">
      <c r="F244" s="59"/>
    </row>
    <row r="245" ht="12">
      <c r="F245" s="59"/>
    </row>
    <row r="246" ht="12">
      <c r="F246" s="59"/>
    </row>
    <row r="247" ht="12">
      <c r="F247" s="59"/>
    </row>
    <row r="248" ht="12">
      <c r="F248" s="59"/>
    </row>
    <row r="249" ht="12">
      <c r="F249" s="59"/>
    </row>
    <row r="250" ht="12">
      <c r="F250" s="59"/>
    </row>
    <row r="251" ht="12">
      <c r="F251" s="59"/>
    </row>
    <row r="252" ht="12">
      <c r="F252" s="59"/>
    </row>
    <row r="253" ht="12">
      <c r="F253" s="59"/>
    </row>
    <row r="254" ht="12">
      <c r="F254" s="59"/>
    </row>
    <row r="255" ht="12">
      <c r="F255" s="59"/>
    </row>
    <row r="256" ht="12">
      <c r="F256" s="59"/>
    </row>
    <row r="257" ht="12">
      <c r="F257" s="59"/>
    </row>
    <row r="258" ht="12">
      <c r="F258" s="59"/>
    </row>
    <row r="259" ht="12">
      <c r="F259" s="59"/>
    </row>
    <row r="260" ht="12">
      <c r="F260" s="59"/>
    </row>
    <row r="261" ht="12">
      <c r="F261" s="59"/>
    </row>
    <row r="262" ht="12">
      <c r="F262" s="59"/>
    </row>
    <row r="263" ht="12">
      <c r="F263" s="59"/>
    </row>
    <row r="264" ht="12">
      <c r="F264" s="59"/>
    </row>
    <row r="265" ht="12">
      <c r="F265" s="59"/>
    </row>
    <row r="266" ht="12">
      <c r="F266" s="59"/>
    </row>
    <row r="267" ht="12">
      <c r="F267" s="59"/>
    </row>
    <row r="268" ht="12">
      <c r="F268" s="59"/>
    </row>
    <row r="269" ht="12">
      <c r="F269" s="59"/>
    </row>
    <row r="270" ht="12">
      <c r="F270" s="59"/>
    </row>
    <row r="271" ht="12">
      <c r="F271" s="59"/>
    </row>
    <row r="272" ht="12">
      <c r="F272" s="59"/>
    </row>
    <row r="273" ht="12">
      <c r="F273" s="59"/>
    </row>
    <row r="274" ht="12">
      <c r="F274" s="59"/>
    </row>
    <row r="275" ht="12">
      <c r="F275" s="59"/>
    </row>
    <row r="276" ht="12">
      <c r="F276" s="59"/>
    </row>
    <row r="277" ht="12">
      <c r="F277" s="59"/>
    </row>
    <row r="278" ht="12">
      <c r="F278" s="59"/>
    </row>
    <row r="279" ht="12">
      <c r="F279" s="59"/>
    </row>
    <row r="280" ht="12">
      <c r="F280" s="59"/>
    </row>
    <row r="281" ht="12">
      <c r="F281" s="59"/>
    </row>
    <row r="282" ht="12">
      <c r="F282" s="59"/>
    </row>
    <row r="283" ht="12">
      <c r="F283" s="59"/>
    </row>
    <row r="284" ht="12">
      <c r="F284" s="59"/>
    </row>
    <row r="285" ht="12">
      <c r="F285" s="59"/>
    </row>
    <row r="286" ht="12">
      <c r="F286" s="59"/>
    </row>
    <row r="287" ht="12">
      <c r="F287" s="59"/>
    </row>
    <row r="288" ht="12">
      <c r="F288" s="59"/>
    </row>
    <row r="289" ht="12">
      <c r="F289" s="59"/>
    </row>
    <row r="290" ht="12">
      <c r="F290" s="59"/>
    </row>
    <row r="291" ht="12">
      <c r="F291" s="59"/>
    </row>
    <row r="292" ht="12">
      <c r="F292" s="59"/>
    </row>
    <row r="293" ht="12">
      <c r="F293" s="59"/>
    </row>
    <row r="294" ht="12">
      <c r="F294" s="59"/>
    </row>
    <row r="295" ht="12">
      <c r="F295" s="59"/>
    </row>
    <row r="296" ht="12">
      <c r="F296" s="59"/>
    </row>
    <row r="297" ht="12">
      <c r="F297" s="59"/>
    </row>
    <row r="298" ht="12">
      <c r="F298" s="59"/>
    </row>
    <row r="299" ht="12">
      <c r="F299" s="59"/>
    </row>
    <row r="300" ht="12">
      <c r="F300" s="59"/>
    </row>
    <row r="301" ht="12">
      <c r="F301" s="59"/>
    </row>
    <row r="302" ht="12">
      <c r="F302" s="59"/>
    </row>
    <row r="303" ht="12">
      <c r="F303" s="59"/>
    </row>
    <row r="304" ht="12">
      <c r="F304" s="59"/>
    </row>
    <row r="305" ht="12">
      <c r="F305" s="59"/>
    </row>
    <row r="306" ht="12">
      <c r="F306" s="59"/>
    </row>
    <row r="307" ht="12">
      <c r="F307" s="59"/>
    </row>
    <row r="308" ht="12">
      <c r="F308" s="59"/>
    </row>
    <row r="309" ht="12">
      <c r="F309" s="59"/>
    </row>
    <row r="310" ht="12">
      <c r="F310" s="59"/>
    </row>
    <row r="311" ht="12">
      <c r="F311" s="59"/>
    </row>
    <row r="312" ht="12">
      <c r="F312" s="59"/>
    </row>
    <row r="313" ht="12">
      <c r="F313" s="59"/>
    </row>
    <row r="314" ht="12">
      <c r="F314" s="59"/>
    </row>
    <row r="315" ht="12">
      <c r="F315" s="59"/>
    </row>
    <row r="316" ht="12">
      <c r="F316" s="59"/>
    </row>
    <row r="317" ht="12">
      <c r="F317" s="59"/>
    </row>
    <row r="318" ht="12">
      <c r="F318" s="59"/>
    </row>
    <row r="319" ht="12">
      <c r="F319" s="59"/>
    </row>
    <row r="320" ht="12">
      <c r="F320" s="59"/>
    </row>
    <row r="321" ht="12">
      <c r="F321" s="59"/>
    </row>
    <row r="322" ht="12">
      <c r="F322" s="59"/>
    </row>
    <row r="323" ht="12">
      <c r="F323" s="59"/>
    </row>
    <row r="324" ht="12">
      <c r="F324" s="59"/>
    </row>
    <row r="325" ht="12">
      <c r="F325" s="59"/>
    </row>
    <row r="326" ht="12">
      <c r="F326" s="59"/>
    </row>
    <row r="327" ht="12">
      <c r="F327" s="59"/>
    </row>
    <row r="328" ht="12">
      <c r="F328" s="59"/>
    </row>
    <row r="329" ht="12">
      <c r="F329" s="59"/>
    </row>
    <row r="330" ht="12">
      <c r="F330" s="59"/>
    </row>
    <row r="331" ht="12">
      <c r="F331" s="59"/>
    </row>
    <row r="332" ht="12">
      <c r="F332" s="59"/>
    </row>
    <row r="333" ht="12">
      <c r="F333" s="59"/>
    </row>
    <row r="334" ht="12">
      <c r="F334" s="59"/>
    </row>
    <row r="335" ht="12">
      <c r="F335" s="59"/>
    </row>
    <row r="336" ht="12">
      <c r="F336" s="59"/>
    </row>
    <row r="337" ht="12">
      <c r="F337" s="59"/>
    </row>
    <row r="338" ht="12">
      <c r="F338" s="59"/>
    </row>
    <row r="339" ht="12">
      <c r="F339" s="59"/>
    </row>
    <row r="340" ht="12">
      <c r="F340" s="59"/>
    </row>
    <row r="341" ht="12">
      <c r="F341" s="59"/>
    </row>
    <row r="342" ht="12">
      <c r="F342" s="59"/>
    </row>
    <row r="343" ht="12">
      <c r="F343" s="59"/>
    </row>
    <row r="344" ht="12">
      <c r="F344" s="59"/>
    </row>
    <row r="345" ht="12">
      <c r="F345" s="59"/>
    </row>
    <row r="346" ht="12">
      <c r="F346" s="59"/>
    </row>
    <row r="347" ht="12">
      <c r="F347" s="59"/>
    </row>
    <row r="348" ht="12">
      <c r="F348" s="59"/>
    </row>
    <row r="349" ht="12">
      <c r="F349" s="59"/>
    </row>
    <row r="350" ht="12">
      <c r="F350" s="59"/>
    </row>
    <row r="351" ht="12">
      <c r="F351" s="59"/>
    </row>
    <row r="352" ht="12">
      <c r="F352" s="59"/>
    </row>
    <row r="353" ht="12">
      <c r="F353" s="59"/>
    </row>
    <row r="354" ht="12">
      <c r="F354" s="59"/>
    </row>
    <row r="355" ht="12">
      <c r="F355" s="59"/>
    </row>
    <row r="356" ht="12">
      <c r="F356" s="59"/>
    </row>
    <row r="357" ht="12">
      <c r="F357" s="59"/>
    </row>
    <row r="358" ht="12">
      <c r="F358" s="59"/>
    </row>
    <row r="359" ht="12">
      <c r="F359" s="59"/>
    </row>
    <row r="360" ht="12">
      <c r="F360" s="59"/>
    </row>
    <row r="361" ht="12">
      <c r="F361" s="59"/>
    </row>
    <row r="362" ht="12">
      <c r="F362" s="59"/>
    </row>
    <row r="363" ht="12">
      <c r="F363" s="59"/>
    </row>
    <row r="364" ht="12">
      <c r="F364" s="59"/>
    </row>
    <row r="365" ht="12">
      <c r="F365" s="59"/>
    </row>
    <row r="366" ht="12">
      <c r="F366" s="59"/>
    </row>
    <row r="367" ht="12">
      <c r="F367" s="59"/>
    </row>
    <row r="368" ht="12">
      <c r="F368" s="59"/>
    </row>
    <row r="369" ht="12">
      <c r="F369" s="59"/>
    </row>
    <row r="370" ht="12">
      <c r="F370" s="59"/>
    </row>
    <row r="371" ht="12">
      <c r="F371" s="59"/>
    </row>
    <row r="372" ht="12">
      <c r="F372" s="59"/>
    </row>
    <row r="373" ht="12">
      <c r="F373" s="59"/>
    </row>
    <row r="374" ht="12">
      <c r="F374" s="59"/>
    </row>
    <row r="375" ht="12">
      <c r="F375" s="59"/>
    </row>
    <row r="376" ht="12">
      <c r="F376" s="59"/>
    </row>
    <row r="377" ht="12">
      <c r="F377" s="59"/>
    </row>
    <row r="378" ht="12">
      <c r="F378" s="59"/>
    </row>
    <row r="379" ht="12">
      <c r="F379" s="59"/>
    </row>
    <row r="380" ht="12">
      <c r="F380" s="59"/>
    </row>
    <row r="381" ht="12">
      <c r="F381" s="59"/>
    </row>
    <row r="382" ht="12">
      <c r="F382" s="59"/>
    </row>
    <row r="383" ht="12">
      <c r="F383" s="59"/>
    </row>
    <row r="384" ht="12">
      <c r="F384" s="59"/>
    </row>
    <row r="385" ht="12">
      <c r="F385" s="59"/>
    </row>
    <row r="386" ht="12">
      <c r="F386" s="59"/>
    </row>
    <row r="387" ht="12">
      <c r="F387" s="59"/>
    </row>
    <row r="388" ht="12">
      <c r="F388" s="59"/>
    </row>
    <row r="389" ht="12">
      <c r="F389" s="59"/>
    </row>
    <row r="390" ht="12">
      <c r="F390" s="59"/>
    </row>
    <row r="391" ht="12">
      <c r="F391" s="59"/>
    </row>
    <row r="392" ht="12">
      <c r="F392" s="59"/>
    </row>
    <row r="393" ht="12">
      <c r="F393" s="59"/>
    </row>
    <row r="394" ht="12">
      <c r="F394" s="59"/>
    </row>
    <row r="395" ht="12">
      <c r="F395" s="59"/>
    </row>
    <row r="396" ht="12">
      <c r="F396" s="59"/>
    </row>
    <row r="397" ht="12">
      <c r="F397" s="59"/>
    </row>
    <row r="398" ht="12">
      <c r="F398" s="59"/>
    </row>
    <row r="399" ht="12">
      <c r="F399" s="59"/>
    </row>
    <row r="400" ht="12">
      <c r="F400" s="59"/>
    </row>
    <row r="401" ht="12">
      <c r="F401" s="59"/>
    </row>
    <row r="402" ht="12">
      <c r="F402" s="59"/>
    </row>
    <row r="403" ht="12">
      <c r="F403" s="59"/>
    </row>
    <row r="404" ht="12">
      <c r="F404" s="59"/>
    </row>
    <row r="405" ht="12">
      <c r="F405" s="59"/>
    </row>
    <row r="406" ht="12">
      <c r="F406" s="59"/>
    </row>
    <row r="407" ht="12">
      <c r="F407" s="59"/>
    </row>
    <row r="408" ht="12">
      <c r="F408" s="59"/>
    </row>
    <row r="409" ht="12">
      <c r="F409" s="59"/>
    </row>
    <row r="410" ht="12">
      <c r="F410" s="59"/>
    </row>
    <row r="411" ht="12">
      <c r="F411" s="59"/>
    </row>
    <row r="412" ht="12">
      <c r="F412" s="59"/>
    </row>
    <row r="413" ht="12">
      <c r="F413" s="59"/>
    </row>
    <row r="414" ht="12">
      <c r="F414" s="59"/>
    </row>
    <row r="415" ht="12">
      <c r="F415" s="59"/>
    </row>
    <row r="416" ht="12">
      <c r="F416" s="59"/>
    </row>
    <row r="417" ht="12">
      <c r="F417" s="59"/>
    </row>
    <row r="418" ht="12">
      <c r="F418" s="59"/>
    </row>
    <row r="419" ht="12">
      <c r="F419" s="59"/>
    </row>
    <row r="420" ht="12">
      <c r="F420" s="59"/>
    </row>
    <row r="421" ht="12">
      <c r="F421" s="59"/>
    </row>
    <row r="422" ht="12">
      <c r="F422" s="59"/>
    </row>
    <row r="423" ht="12">
      <c r="F423" s="59"/>
    </row>
    <row r="424" ht="12">
      <c r="F424" s="59"/>
    </row>
    <row r="425" ht="12">
      <c r="F425" s="59"/>
    </row>
    <row r="426" ht="12">
      <c r="F426" s="59"/>
    </row>
    <row r="427" ht="12">
      <c r="F427" s="59"/>
    </row>
    <row r="428" ht="12">
      <c r="F428" s="59"/>
    </row>
    <row r="429" ht="12">
      <c r="F429" s="59"/>
    </row>
    <row r="430" ht="12">
      <c r="F430" s="59"/>
    </row>
    <row r="431" ht="12">
      <c r="F431" s="59"/>
    </row>
    <row r="432" ht="12">
      <c r="F432" s="59"/>
    </row>
    <row r="433" ht="12">
      <c r="F433" s="59"/>
    </row>
    <row r="434" ht="12">
      <c r="F434" s="59"/>
    </row>
    <row r="435" ht="12">
      <c r="F435" s="59"/>
    </row>
    <row r="436" ht="12">
      <c r="F436" s="59"/>
    </row>
    <row r="437" ht="12">
      <c r="F437" s="59"/>
    </row>
    <row r="438" ht="12">
      <c r="F438" s="59"/>
    </row>
    <row r="439" ht="12">
      <c r="F439" s="59"/>
    </row>
    <row r="440" ht="12">
      <c r="F440" s="59"/>
    </row>
    <row r="441" ht="12">
      <c r="F441" s="59"/>
    </row>
    <row r="442" ht="12">
      <c r="F442" s="59"/>
    </row>
    <row r="443" ht="12">
      <c r="F443" s="59"/>
    </row>
  </sheetData>
  <mergeCells count="8">
    <mergeCell ref="A54:G54"/>
    <mergeCell ref="A53:G53"/>
    <mergeCell ref="A1:I1"/>
    <mergeCell ref="A2:I2"/>
    <mergeCell ref="A3:I3"/>
    <mergeCell ref="A4:I4"/>
    <mergeCell ref="A52:I52"/>
    <mergeCell ref="A51:I51"/>
  </mergeCells>
  <printOptions/>
  <pageMargins left="0.75" right="0.75" top="1" bottom="1" header="0.5" footer="0.5"/>
  <pageSetup firstPageNumber="2" useFirstPageNumber="1" horizontalDpi="600" verticalDpi="600" orientation="portrait" scale="94" r:id="rId1"/>
  <headerFooter alignWithMargins="0">
    <oddFooter>&amp;L11/13/03&amp;CPage 2&amp;ROffice of IRAA</oddFooter>
  </headerFooter>
</worksheet>
</file>

<file path=xl/worksheets/sheet3.xml><?xml version="1.0" encoding="utf-8"?>
<worksheet xmlns="http://schemas.openxmlformats.org/spreadsheetml/2006/main" xmlns:r="http://schemas.openxmlformats.org/officeDocument/2006/relationships">
  <dimension ref="A1:O53"/>
  <sheetViews>
    <sheetView workbookViewId="0" topLeftCell="A7">
      <selection activeCell="D10" sqref="D10"/>
    </sheetView>
  </sheetViews>
  <sheetFormatPr defaultColWidth="9.140625" defaultRowHeight="12.75"/>
  <cols>
    <col min="1" max="1" width="16.00390625" style="145" customWidth="1"/>
    <col min="2" max="2" width="9.7109375" style="145" customWidth="1"/>
    <col min="3" max="3" width="10.57421875" style="145" customWidth="1"/>
    <col min="4" max="4" width="10.28125" style="145" customWidth="1"/>
    <col min="5" max="5" width="10.00390625" style="145" customWidth="1"/>
    <col min="6" max="6" width="9.57421875" style="145" customWidth="1"/>
    <col min="7" max="9" width="9.8515625" style="145" customWidth="1"/>
    <col min="10" max="10" width="9.00390625" style="145" customWidth="1"/>
    <col min="11" max="16384" width="9.140625" style="145" customWidth="1"/>
  </cols>
  <sheetData>
    <row r="1" spans="1:10" ht="12">
      <c r="A1" s="612" t="s">
        <v>0</v>
      </c>
      <c r="B1" s="613"/>
      <c r="C1" s="613"/>
      <c r="D1" s="613"/>
      <c r="E1" s="613"/>
      <c r="F1" s="613"/>
      <c r="G1" s="613"/>
      <c r="H1" s="613"/>
      <c r="I1" s="613"/>
      <c r="J1" s="613"/>
    </row>
    <row r="2" spans="1:10" ht="12">
      <c r="A2" s="607" t="s">
        <v>195</v>
      </c>
      <c r="B2" s="613"/>
      <c r="C2" s="613"/>
      <c r="D2" s="613"/>
      <c r="E2" s="613"/>
      <c r="F2" s="613"/>
      <c r="G2" s="613"/>
      <c r="H2" s="613"/>
      <c r="I2" s="613"/>
      <c r="J2" s="613"/>
    </row>
    <row r="3" spans="1:10" ht="12">
      <c r="A3" s="276"/>
      <c r="B3" s="193"/>
      <c r="C3" s="193"/>
      <c r="D3" s="193"/>
      <c r="E3" s="193"/>
      <c r="F3" s="193"/>
      <c r="G3" s="193"/>
      <c r="H3" s="193"/>
      <c r="I3" s="193"/>
      <c r="J3" s="193"/>
    </row>
    <row r="4" spans="1:8" ht="12">
      <c r="A4" s="180" t="s">
        <v>176</v>
      </c>
      <c r="B4" s="167"/>
      <c r="C4" s="167"/>
      <c r="D4" s="167"/>
      <c r="E4" s="167"/>
      <c r="F4" s="167"/>
      <c r="G4" s="167"/>
      <c r="H4" s="167"/>
    </row>
    <row r="5" spans="2:8" ht="12">
      <c r="B5" s="181"/>
      <c r="C5" s="181"/>
      <c r="D5" s="181"/>
      <c r="E5" s="181"/>
      <c r="F5" s="181"/>
      <c r="G5" s="181"/>
      <c r="H5" s="181"/>
    </row>
    <row r="6" spans="1:10" ht="25.5" customHeight="1">
      <c r="A6" s="617" t="s">
        <v>3</v>
      </c>
      <c r="B6" s="614" t="s">
        <v>23</v>
      </c>
      <c r="C6" s="615"/>
      <c r="D6" s="615"/>
      <c r="E6" s="614" t="s">
        <v>28</v>
      </c>
      <c r="F6" s="615"/>
      <c r="G6" s="616"/>
      <c r="H6" s="615" t="s">
        <v>6</v>
      </c>
      <c r="I6" s="615"/>
      <c r="J6" s="616"/>
    </row>
    <row r="7" spans="1:10" ht="25.5" customHeight="1">
      <c r="A7" s="618"/>
      <c r="B7" s="169">
        <v>2002</v>
      </c>
      <c r="C7" s="53">
        <v>2003</v>
      </c>
      <c r="D7" s="170" t="s">
        <v>29</v>
      </c>
      <c r="E7" s="169">
        <v>2002</v>
      </c>
      <c r="F7" s="53">
        <v>2003</v>
      </c>
      <c r="G7" s="171" t="s">
        <v>29</v>
      </c>
      <c r="H7" s="169">
        <v>2002</v>
      </c>
      <c r="I7" s="53">
        <v>2003</v>
      </c>
      <c r="J7" s="172" t="s">
        <v>29</v>
      </c>
    </row>
    <row r="8" spans="1:10" ht="12">
      <c r="A8" s="173" t="s">
        <v>12</v>
      </c>
      <c r="B8" s="182">
        <v>81966</v>
      </c>
      <c r="C8" s="183">
        <v>80590</v>
      </c>
      <c r="D8" s="174">
        <f>(C8-B8)/B8</f>
        <v>-0.016787448454237124</v>
      </c>
      <c r="E8" s="184">
        <v>7528</v>
      </c>
      <c r="F8" s="185">
        <v>8681</v>
      </c>
      <c r="G8" s="175">
        <f aca="true" t="shared" si="0" ref="G8:G17">(F8-E8)/E8</f>
        <v>0.1531615302869288</v>
      </c>
      <c r="H8" s="184">
        <f aca="true" t="shared" si="1" ref="H8:I12">SUM(B8+E8)</f>
        <v>89494</v>
      </c>
      <c r="I8" s="185">
        <f t="shared" si="1"/>
        <v>89271</v>
      </c>
      <c r="J8" s="175">
        <f aca="true" t="shared" si="2" ref="J8:J17">(I8-H8)/H8</f>
        <v>-0.0024917871589156815</v>
      </c>
    </row>
    <row r="9" spans="1:10" ht="12">
      <c r="A9" s="307" t="s">
        <v>16</v>
      </c>
      <c r="B9" s="186">
        <v>1030</v>
      </c>
      <c r="C9" s="187">
        <v>847</v>
      </c>
      <c r="D9" s="177">
        <f>(C9-B9)/B9</f>
        <v>-0.17766990291262136</v>
      </c>
      <c r="E9" s="188"/>
      <c r="F9" s="189"/>
      <c r="G9" s="178"/>
      <c r="H9" s="190">
        <f t="shared" si="1"/>
        <v>1030</v>
      </c>
      <c r="I9" s="191">
        <f t="shared" si="1"/>
        <v>847</v>
      </c>
      <c r="J9" s="463">
        <f t="shared" si="2"/>
        <v>-0.17766990291262136</v>
      </c>
    </row>
    <row r="10" spans="1:10" ht="12">
      <c r="A10" s="176" t="s">
        <v>13</v>
      </c>
      <c r="B10" s="186">
        <v>15831</v>
      </c>
      <c r="C10" s="187">
        <v>14385</v>
      </c>
      <c r="D10" s="177">
        <f>(C10-B10)/B10</f>
        <v>-0.0913397763880993</v>
      </c>
      <c r="E10" s="188">
        <v>8121</v>
      </c>
      <c r="F10" s="189">
        <v>8423</v>
      </c>
      <c r="G10" s="178">
        <f t="shared" si="0"/>
        <v>0.0371875384804827</v>
      </c>
      <c r="H10" s="190">
        <f t="shared" si="1"/>
        <v>23952</v>
      </c>
      <c r="I10" s="191">
        <f t="shared" si="1"/>
        <v>22808</v>
      </c>
      <c r="J10" s="178">
        <f t="shared" si="2"/>
        <v>-0.047762191048764197</v>
      </c>
    </row>
    <row r="11" spans="1:10" ht="12">
      <c r="A11" s="176" t="s">
        <v>14</v>
      </c>
      <c r="B11" s="186">
        <v>11563</v>
      </c>
      <c r="C11" s="187">
        <v>12397</v>
      </c>
      <c r="D11" s="177">
        <f>(C11-B11)/B11</f>
        <v>0.07212661074115714</v>
      </c>
      <c r="E11" s="188">
        <v>9979</v>
      </c>
      <c r="F11" s="189">
        <v>11039</v>
      </c>
      <c r="G11" s="178">
        <f t="shared" si="0"/>
        <v>0.10622306844373183</v>
      </c>
      <c r="H11" s="190">
        <f t="shared" si="1"/>
        <v>21542</v>
      </c>
      <c r="I11" s="191">
        <f t="shared" si="1"/>
        <v>23436</v>
      </c>
      <c r="J11" s="178">
        <f t="shared" si="2"/>
        <v>0.08792127007705877</v>
      </c>
    </row>
    <row r="12" spans="1:10" ht="12">
      <c r="A12" s="176" t="s">
        <v>15</v>
      </c>
      <c r="B12" s="186">
        <v>5007</v>
      </c>
      <c r="C12" s="187">
        <v>4908</v>
      </c>
      <c r="D12" s="177">
        <f>(C12-B12)/B12</f>
        <v>-0.019772318753744758</v>
      </c>
      <c r="E12" s="188">
        <v>2473</v>
      </c>
      <c r="F12" s="189">
        <v>2701</v>
      </c>
      <c r="G12" s="178">
        <f t="shared" si="0"/>
        <v>0.09219571370804691</v>
      </c>
      <c r="H12" s="190">
        <f t="shared" si="1"/>
        <v>7480</v>
      </c>
      <c r="I12" s="191">
        <f t="shared" si="1"/>
        <v>7609</v>
      </c>
      <c r="J12" s="178">
        <f t="shared" si="2"/>
        <v>0.017245989304812834</v>
      </c>
    </row>
    <row r="13" spans="1:10" ht="12">
      <c r="A13" s="176" t="s">
        <v>30</v>
      </c>
      <c r="B13" s="186"/>
      <c r="D13" s="177"/>
      <c r="E13" s="188">
        <v>10907</v>
      </c>
      <c r="F13" s="187">
        <v>10523</v>
      </c>
      <c r="G13" s="178">
        <f t="shared" si="0"/>
        <v>-0.035206747960025674</v>
      </c>
      <c r="H13" s="190">
        <f aca="true" t="shared" si="3" ref="H13:I16">SUM(B13+E13)</f>
        <v>10907</v>
      </c>
      <c r="I13" s="191">
        <f t="shared" si="3"/>
        <v>10523</v>
      </c>
      <c r="J13" s="178">
        <f t="shared" si="2"/>
        <v>-0.035206747960025674</v>
      </c>
    </row>
    <row r="14" spans="1:10" ht="12">
      <c r="A14" s="179" t="s">
        <v>18</v>
      </c>
      <c r="B14" s="186">
        <v>5097</v>
      </c>
      <c r="C14" s="187">
        <v>5077</v>
      </c>
      <c r="D14" s="177">
        <f>(C14-B14)/B14</f>
        <v>-0.003923876790268786</v>
      </c>
      <c r="E14" s="188"/>
      <c r="F14" s="189"/>
      <c r="G14" s="178"/>
      <c r="H14" s="190">
        <f>SUM(B14+E14)</f>
        <v>5097</v>
      </c>
      <c r="I14" s="191">
        <f>SUM(C14+F14)</f>
        <v>5077</v>
      </c>
      <c r="J14" s="178">
        <f>(I14-H14)/H14</f>
        <v>-0.003923876790268786</v>
      </c>
    </row>
    <row r="15" spans="1:10" ht="12">
      <c r="A15" s="176" t="s">
        <v>19</v>
      </c>
      <c r="B15" s="186">
        <v>4618</v>
      </c>
      <c r="C15" s="187">
        <v>4792</v>
      </c>
      <c r="D15" s="177">
        <f>(C15-B15)/B15</f>
        <v>0.037678648765699436</v>
      </c>
      <c r="E15" s="188">
        <v>2787</v>
      </c>
      <c r="F15" s="189">
        <v>2578</v>
      </c>
      <c r="G15" s="178">
        <f t="shared" si="0"/>
        <v>-0.07499102978112666</v>
      </c>
      <c r="H15" s="190">
        <f t="shared" si="3"/>
        <v>7405</v>
      </c>
      <c r="I15" s="191">
        <f t="shared" si="3"/>
        <v>7370</v>
      </c>
      <c r="J15" s="178">
        <f t="shared" si="2"/>
        <v>-0.004726536124240378</v>
      </c>
    </row>
    <row r="16" spans="1:10" ht="12">
      <c r="A16" s="176" t="s">
        <v>32</v>
      </c>
      <c r="B16" s="186">
        <v>26</v>
      </c>
      <c r="C16" s="187">
        <v>31</v>
      </c>
      <c r="D16" s="177">
        <f>(C16-B16)/B16</f>
        <v>0.19230769230769232</v>
      </c>
      <c r="E16" s="357"/>
      <c r="F16" s="358"/>
      <c r="G16" s="178"/>
      <c r="H16" s="190">
        <f t="shared" si="3"/>
        <v>26</v>
      </c>
      <c r="I16" s="191">
        <f t="shared" si="3"/>
        <v>31</v>
      </c>
      <c r="J16" s="178">
        <f t="shared" si="2"/>
        <v>0.19230769230769232</v>
      </c>
    </row>
    <row r="17" spans="1:10" ht="12">
      <c r="A17" s="192" t="s">
        <v>27</v>
      </c>
      <c r="B17" s="481">
        <f>SUM(B8:B16)</f>
        <v>125138</v>
      </c>
      <c r="C17" s="482">
        <f>SUM(C8:C16)</f>
        <v>123027</v>
      </c>
      <c r="D17" s="483">
        <f>(C17-B17)/B17</f>
        <v>-0.016869376208665632</v>
      </c>
      <c r="E17" s="484">
        <f>SUM(E8:E16)</f>
        <v>41795</v>
      </c>
      <c r="F17" s="485">
        <f>SUM(F8:F16)</f>
        <v>43945</v>
      </c>
      <c r="G17" s="486">
        <f t="shared" si="0"/>
        <v>0.05144155999521474</v>
      </c>
      <c r="H17" s="487">
        <f>SUM(H8:H16)</f>
        <v>166933</v>
      </c>
      <c r="I17" s="488">
        <f>SUM(I8:I16)</f>
        <v>166972</v>
      </c>
      <c r="J17" s="486">
        <f t="shared" si="2"/>
        <v>0.0002336266645899852</v>
      </c>
    </row>
    <row r="18" spans="1:10" ht="12">
      <c r="A18" s="317"/>
      <c r="B18" s="340"/>
      <c r="C18" s="341"/>
      <c r="D18" s="342"/>
      <c r="E18" s="343"/>
      <c r="F18" s="343"/>
      <c r="G18" s="342"/>
      <c r="H18" s="343"/>
      <c r="I18" s="343"/>
      <c r="J18" s="342"/>
    </row>
    <row r="19" spans="1:10" ht="12">
      <c r="A19" s="359" t="s">
        <v>178</v>
      </c>
      <c r="B19" s="340"/>
      <c r="C19" s="341"/>
      <c r="D19" s="342"/>
      <c r="E19" s="343"/>
      <c r="F19" s="343"/>
      <c r="G19" s="342"/>
      <c r="H19" s="343"/>
      <c r="I19" s="343"/>
      <c r="J19" s="342"/>
    </row>
    <row r="20" spans="1:15" ht="27.75" customHeight="1">
      <c r="A20" s="619" t="s">
        <v>204</v>
      </c>
      <c r="B20" s="619"/>
      <c r="C20" s="619"/>
      <c r="D20" s="619"/>
      <c r="E20" s="619"/>
      <c r="F20" s="619"/>
      <c r="G20" s="619"/>
      <c r="H20" s="619"/>
      <c r="I20" s="619"/>
      <c r="J20" s="233"/>
      <c r="K20" s="233"/>
      <c r="L20" s="233"/>
      <c r="M20" s="233"/>
      <c r="N20" s="233"/>
      <c r="O20" s="233"/>
    </row>
    <row r="21" spans="1:15" ht="12">
      <c r="A21" s="233"/>
      <c r="B21" s="233"/>
      <c r="C21" s="233"/>
      <c r="D21" s="233"/>
      <c r="E21" s="233"/>
      <c r="F21" s="233"/>
      <c r="G21" s="233"/>
      <c r="H21" s="233"/>
      <c r="I21" s="233"/>
      <c r="J21" s="233"/>
      <c r="K21" s="233"/>
      <c r="L21" s="233"/>
      <c r="M21" s="233"/>
      <c r="N21" s="233"/>
      <c r="O21" s="233"/>
    </row>
    <row r="22" spans="1:10" ht="12">
      <c r="A22" s="59"/>
      <c r="B22" s="193"/>
      <c r="C22" s="193"/>
      <c r="D22" s="193"/>
      <c r="E22" s="193"/>
      <c r="F22" s="193"/>
      <c r="G22" s="193"/>
      <c r="H22" s="193"/>
      <c r="I22" s="193"/>
      <c r="J22" s="193"/>
    </row>
    <row r="23" spans="1:10" ht="12">
      <c r="A23" s="305" t="s">
        <v>187</v>
      </c>
      <c r="B23" s="193"/>
      <c r="C23" s="193"/>
      <c r="D23" s="193"/>
      <c r="E23" s="193"/>
      <c r="F23" s="193"/>
      <c r="G23" s="193"/>
      <c r="H23" s="193"/>
      <c r="I23" s="193"/>
      <c r="J23" s="193"/>
    </row>
    <row r="24" ht="12">
      <c r="B24" s="365"/>
    </row>
    <row r="25" spans="1:10" ht="12">
      <c r="A25" s="588" t="s">
        <v>181</v>
      </c>
      <c r="B25" s="586" t="s">
        <v>23</v>
      </c>
      <c r="C25" s="587"/>
      <c r="D25" s="586" t="s">
        <v>182</v>
      </c>
      <c r="E25" s="587"/>
      <c r="F25" s="580" t="s">
        <v>30</v>
      </c>
      <c r="G25" s="581"/>
      <c r="H25" s="586" t="s">
        <v>6</v>
      </c>
      <c r="I25" s="587"/>
      <c r="J25" s="305"/>
    </row>
    <row r="26" spans="1:10" ht="24">
      <c r="A26" s="579"/>
      <c r="B26" s="366" t="s">
        <v>183</v>
      </c>
      <c r="C26" s="367" t="s">
        <v>184</v>
      </c>
      <c r="D26" s="366" t="s">
        <v>183</v>
      </c>
      <c r="E26" s="368" t="s">
        <v>184</v>
      </c>
      <c r="F26" s="369" t="s">
        <v>183</v>
      </c>
      <c r="G26" s="370" t="s">
        <v>184</v>
      </c>
      <c r="H26" s="366" t="s">
        <v>183</v>
      </c>
      <c r="I26" s="368" t="s">
        <v>184</v>
      </c>
      <c r="J26" s="305"/>
    </row>
    <row r="27" spans="1:9" ht="12">
      <c r="A27" s="371">
        <v>1</v>
      </c>
      <c r="B27" s="372">
        <v>47</v>
      </c>
      <c r="C27" s="373">
        <v>0.004576881877495375</v>
      </c>
      <c r="D27" s="372">
        <v>232</v>
      </c>
      <c r="E27" s="374">
        <v>0.04493511524307573</v>
      </c>
      <c r="F27" s="375"/>
      <c r="G27" s="376"/>
      <c r="H27" s="310">
        <v>279</v>
      </c>
      <c r="I27" s="374">
        <v>0.017173458081989414</v>
      </c>
    </row>
    <row r="28" spans="1:9" ht="12">
      <c r="A28" s="377">
        <v>2</v>
      </c>
      <c r="B28" s="278">
        <v>45</v>
      </c>
      <c r="C28" s="378">
        <v>0.008959002824033498</v>
      </c>
      <c r="D28" s="278">
        <v>150</v>
      </c>
      <c r="E28" s="379">
        <v>0.07398799147782298</v>
      </c>
      <c r="F28" s="316"/>
      <c r="G28" s="380"/>
      <c r="H28" s="186">
        <v>195</v>
      </c>
      <c r="I28" s="379">
        <v>0.029176412655422874</v>
      </c>
    </row>
    <row r="29" spans="1:9" ht="12">
      <c r="A29" s="377">
        <v>3</v>
      </c>
      <c r="B29" s="278">
        <v>287</v>
      </c>
      <c r="C29" s="378">
        <v>0.03690719641639887</v>
      </c>
      <c r="D29" s="278">
        <v>776</v>
      </c>
      <c r="E29" s="379">
        <v>0.2242882045322487</v>
      </c>
      <c r="F29" s="316">
        <v>8</v>
      </c>
      <c r="G29" s="380">
        <v>0.009828009828009828</v>
      </c>
      <c r="H29" s="186">
        <v>1071</v>
      </c>
      <c r="I29" s="379">
        <v>0.09510033238951127</v>
      </c>
    </row>
    <row r="30" spans="1:9" ht="12">
      <c r="A30" s="377">
        <v>4</v>
      </c>
      <c r="B30" s="278">
        <v>654</v>
      </c>
      <c r="C30" s="378">
        <v>0.10059402083941962</v>
      </c>
      <c r="D30" s="278">
        <v>733</v>
      </c>
      <c r="E30" s="379">
        <v>0.3662599263993802</v>
      </c>
      <c r="F30" s="316">
        <v>1</v>
      </c>
      <c r="G30" s="380">
        <v>0.011056511056511056</v>
      </c>
      <c r="H30" s="186">
        <v>1388</v>
      </c>
      <c r="I30" s="379">
        <v>0.18053674750707865</v>
      </c>
    </row>
    <row r="31" spans="1:9" ht="12">
      <c r="A31" s="377">
        <v>5</v>
      </c>
      <c r="B31" s="278">
        <v>97</v>
      </c>
      <c r="C31" s="378">
        <v>0.11003992599084625</v>
      </c>
      <c r="D31" s="278">
        <v>149</v>
      </c>
      <c r="E31" s="379">
        <v>0.39511911679256245</v>
      </c>
      <c r="F31" s="316">
        <v>1</v>
      </c>
      <c r="G31" s="380">
        <v>0.012285012285012284</v>
      </c>
      <c r="H31" s="186">
        <v>247</v>
      </c>
      <c r="I31" s="379">
        <v>0.19574048996676105</v>
      </c>
    </row>
    <row r="32" spans="1:9" ht="12">
      <c r="A32" s="377">
        <v>6</v>
      </c>
      <c r="B32" s="278">
        <v>310</v>
      </c>
      <c r="C32" s="378">
        <v>0.14022787028921999</v>
      </c>
      <c r="D32" s="278">
        <v>761</v>
      </c>
      <c r="E32" s="379">
        <v>0.5425140422235135</v>
      </c>
      <c r="F32" s="316">
        <v>16</v>
      </c>
      <c r="G32" s="380">
        <v>0.03194103194103194</v>
      </c>
      <c r="H32" s="186">
        <v>1087</v>
      </c>
      <c r="I32" s="379">
        <v>0.26264926751200296</v>
      </c>
    </row>
    <row r="33" spans="1:9" ht="12">
      <c r="A33" s="377">
        <v>7</v>
      </c>
      <c r="B33" s="278">
        <v>425</v>
      </c>
      <c r="C33" s="378">
        <v>0.1816145681176356</v>
      </c>
      <c r="D33" s="278">
        <v>340</v>
      </c>
      <c r="E33" s="379">
        <v>0.6083672283556073</v>
      </c>
      <c r="F33" s="316">
        <v>8</v>
      </c>
      <c r="G33" s="380">
        <v>0.04176904176904177</v>
      </c>
      <c r="H33" s="186">
        <v>773</v>
      </c>
      <c r="I33" s="379">
        <v>0.31023021051335714</v>
      </c>
    </row>
    <row r="34" spans="1:9" ht="12">
      <c r="A34" s="377">
        <v>8</v>
      </c>
      <c r="B34" s="278">
        <v>659</v>
      </c>
      <c r="C34" s="378">
        <v>0.24578829486804948</v>
      </c>
      <c r="D34" s="278">
        <v>612</v>
      </c>
      <c r="E34" s="381">
        <v>0.726902963393376</v>
      </c>
      <c r="F34" s="316">
        <v>18</v>
      </c>
      <c r="G34" s="382">
        <v>0.06388206388206388</v>
      </c>
      <c r="H34" s="186">
        <v>1289</v>
      </c>
      <c r="I34" s="381">
        <v>0.3895728179244122</v>
      </c>
    </row>
    <row r="35" spans="1:9" ht="12">
      <c r="A35" s="377">
        <v>9</v>
      </c>
      <c r="B35" s="278">
        <v>262</v>
      </c>
      <c r="C35" s="378">
        <v>0.27130197682344925</v>
      </c>
      <c r="D35" s="278">
        <v>531</v>
      </c>
      <c r="E35" s="379">
        <v>0.8297501452643813</v>
      </c>
      <c r="F35" s="316">
        <v>123</v>
      </c>
      <c r="G35" s="380">
        <v>0.214987714987715</v>
      </c>
      <c r="H35" s="186">
        <v>916</v>
      </c>
      <c r="I35" s="379">
        <v>0.4459559276129509</v>
      </c>
    </row>
    <row r="36" spans="1:9" ht="12">
      <c r="A36" s="377">
        <v>10</v>
      </c>
      <c r="B36" s="278">
        <v>260</v>
      </c>
      <c r="C36" s="378">
        <v>0.29662089784789175</v>
      </c>
      <c r="D36" s="278">
        <v>196</v>
      </c>
      <c r="E36" s="379">
        <v>0.8677125702111177</v>
      </c>
      <c r="F36" s="316">
        <v>27</v>
      </c>
      <c r="G36" s="380">
        <v>0.24815724815724816</v>
      </c>
      <c r="H36" s="186">
        <v>483</v>
      </c>
      <c r="I36" s="379">
        <v>0.4756863227871476</v>
      </c>
    </row>
    <row r="37" spans="1:9" ht="12">
      <c r="A37" s="377">
        <v>11</v>
      </c>
      <c r="B37" s="278">
        <v>281</v>
      </c>
      <c r="C37" s="383">
        <v>0.3239848086473854</v>
      </c>
      <c r="D37" s="278">
        <v>100</v>
      </c>
      <c r="E37" s="379">
        <v>0.8870811543676158</v>
      </c>
      <c r="F37" s="316">
        <v>52</v>
      </c>
      <c r="G37" s="380">
        <v>0.312039312039312</v>
      </c>
      <c r="H37" s="186">
        <v>433</v>
      </c>
      <c r="I37" s="379">
        <v>0.5023390373014897</v>
      </c>
    </row>
    <row r="38" spans="1:9" ht="12">
      <c r="A38" s="377">
        <v>12</v>
      </c>
      <c r="B38" s="186">
        <v>1611</v>
      </c>
      <c r="C38" s="378">
        <v>0.48086473853345024</v>
      </c>
      <c r="D38" s="278">
        <v>233</v>
      </c>
      <c r="E38" s="379">
        <v>0.9322099554522565</v>
      </c>
      <c r="F38" s="316">
        <v>47</v>
      </c>
      <c r="G38" s="380">
        <v>0.36977886977886976</v>
      </c>
      <c r="H38" s="186">
        <v>1891</v>
      </c>
      <c r="I38" s="379">
        <v>0.6187369198571957</v>
      </c>
    </row>
    <row r="39" spans="1:9" ht="12">
      <c r="A39" s="377">
        <v>13</v>
      </c>
      <c r="B39" s="186">
        <v>1138</v>
      </c>
      <c r="C39" s="378">
        <v>0.5916837082481254</v>
      </c>
      <c r="D39" s="278">
        <v>105</v>
      </c>
      <c r="E39" s="379">
        <v>0.9525469688165795</v>
      </c>
      <c r="F39" s="316">
        <v>56</v>
      </c>
      <c r="G39" s="380">
        <v>0.43857493857493857</v>
      </c>
      <c r="H39" s="186">
        <v>1299</v>
      </c>
      <c r="I39" s="379">
        <v>0.6986950634002217</v>
      </c>
    </row>
    <row r="40" spans="1:9" ht="12">
      <c r="A40" s="377">
        <v>14</v>
      </c>
      <c r="B40" s="186">
        <v>878</v>
      </c>
      <c r="C40" s="378">
        <v>0.6771837569383582</v>
      </c>
      <c r="D40" s="278">
        <v>71</v>
      </c>
      <c r="E40" s="379">
        <v>0.9662986635676932</v>
      </c>
      <c r="F40" s="316">
        <v>56</v>
      </c>
      <c r="G40" s="380">
        <v>0.5073710073710074</v>
      </c>
      <c r="H40" s="186">
        <v>1005</v>
      </c>
      <c r="I40" s="379">
        <v>0.7605564446633019</v>
      </c>
    </row>
    <row r="41" spans="1:9" ht="12">
      <c r="A41" s="377">
        <v>15</v>
      </c>
      <c r="B41" s="186">
        <v>1070</v>
      </c>
      <c r="C41" s="378">
        <v>0.7813808550004869</v>
      </c>
      <c r="D41" s="278">
        <v>137</v>
      </c>
      <c r="E41" s="379">
        <v>0.9928336238620957</v>
      </c>
      <c r="F41" s="316">
        <v>280</v>
      </c>
      <c r="G41" s="380">
        <v>0.8513513513513513</v>
      </c>
      <c r="H41" s="186">
        <v>1487</v>
      </c>
      <c r="I41" s="379">
        <v>0.8520866674873816</v>
      </c>
    </row>
    <row r="42" spans="1:9" ht="12">
      <c r="A42" s="377">
        <v>16</v>
      </c>
      <c r="B42" s="186">
        <v>1260</v>
      </c>
      <c r="C42" s="378">
        <v>0.9040802415035544</v>
      </c>
      <c r="D42" s="278">
        <v>24</v>
      </c>
      <c r="E42" s="379">
        <v>0.9974820840596553</v>
      </c>
      <c r="F42" s="316">
        <v>70</v>
      </c>
      <c r="G42" s="380">
        <v>0.9373464373464373</v>
      </c>
      <c r="H42" s="186">
        <v>1354</v>
      </c>
      <c r="I42" s="379">
        <v>0.9354302597562478</v>
      </c>
    </row>
    <row r="43" spans="1:9" ht="12">
      <c r="A43" s="377">
        <v>17</v>
      </c>
      <c r="B43" s="278">
        <v>489</v>
      </c>
      <c r="C43" s="378">
        <v>0.9516992891226019</v>
      </c>
      <c r="D43" s="278">
        <v>8</v>
      </c>
      <c r="E43" s="379">
        <v>0.9990315707921752</v>
      </c>
      <c r="F43" s="316">
        <v>32</v>
      </c>
      <c r="G43" s="380">
        <v>0.9766584766584766</v>
      </c>
      <c r="H43" s="186">
        <v>529</v>
      </c>
      <c r="I43" s="379">
        <v>0.9679921211375109</v>
      </c>
    </row>
    <row r="44" spans="1:9" ht="12">
      <c r="A44" s="377">
        <v>18</v>
      </c>
      <c r="B44" s="278">
        <v>303</v>
      </c>
      <c r="C44" s="378">
        <v>0.9812055701626253</v>
      </c>
      <c r="D44" s="278">
        <v>2</v>
      </c>
      <c r="E44" s="379">
        <v>0.9994189424753052</v>
      </c>
      <c r="F44" s="316">
        <v>14</v>
      </c>
      <c r="G44" s="380">
        <v>0.9938574938574938</v>
      </c>
      <c r="H44" s="186">
        <v>319</v>
      </c>
      <c r="I44" s="379">
        <v>0.9876277237473841</v>
      </c>
    </row>
    <row r="45" spans="1:9" ht="12">
      <c r="A45" s="377">
        <v>19</v>
      </c>
      <c r="B45" s="278">
        <v>111</v>
      </c>
      <c r="C45" s="378">
        <v>0.9920148018307527</v>
      </c>
      <c r="D45" s="278">
        <v>3</v>
      </c>
      <c r="E45" s="379">
        <v>1</v>
      </c>
      <c r="F45" s="316">
        <v>1</v>
      </c>
      <c r="G45" s="380">
        <v>0.995085995085995</v>
      </c>
      <c r="H45" s="186">
        <v>115</v>
      </c>
      <c r="I45" s="379">
        <v>0.99470638926505</v>
      </c>
    </row>
    <row r="46" spans="1:9" ht="12">
      <c r="A46" s="377">
        <v>20</v>
      </c>
      <c r="B46" s="278">
        <v>50</v>
      </c>
      <c r="C46" s="378">
        <v>0.996883825104684</v>
      </c>
      <c r="D46" s="278"/>
      <c r="E46" s="379"/>
      <c r="F46" s="316">
        <v>2</v>
      </c>
      <c r="G46" s="380">
        <v>0.9975429975429975</v>
      </c>
      <c r="H46" s="186">
        <v>52</v>
      </c>
      <c r="I46" s="379">
        <v>0.9979071771512988</v>
      </c>
    </row>
    <row r="47" spans="1:9" ht="12.75">
      <c r="A47" s="377">
        <v>21</v>
      </c>
      <c r="B47" s="278">
        <v>18</v>
      </c>
      <c r="C47" s="378">
        <v>0.9986366734832992</v>
      </c>
      <c r="D47" s="278"/>
      <c r="E47" s="393"/>
      <c r="F47" s="278">
        <v>1</v>
      </c>
      <c r="G47" s="380">
        <v>0.9987714987714987</v>
      </c>
      <c r="H47" s="186">
        <v>19</v>
      </c>
      <c r="I47" s="379">
        <v>0.9990766958020436</v>
      </c>
    </row>
    <row r="48" spans="1:9" ht="12">
      <c r="A48" s="377">
        <v>22</v>
      </c>
      <c r="B48" s="278">
        <v>10</v>
      </c>
      <c r="C48" s="378">
        <v>0.9996104781380855</v>
      </c>
      <c r="D48" s="278"/>
      <c r="E48" s="384"/>
      <c r="F48" s="316"/>
      <c r="G48" s="380"/>
      <c r="H48" s="186">
        <v>10</v>
      </c>
      <c r="I48" s="379">
        <v>0.9996922319340146</v>
      </c>
    </row>
    <row r="49" spans="1:9" ht="12">
      <c r="A49" s="377">
        <v>23</v>
      </c>
      <c r="B49" s="278">
        <v>1</v>
      </c>
      <c r="C49" s="378">
        <v>0.999707858603564</v>
      </c>
      <c r="D49" s="278"/>
      <c r="E49" s="384"/>
      <c r="F49" s="316"/>
      <c r="G49" s="385"/>
      <c r="H49" s="186">
        <v>1</v>
      </c>
      <c r="I49" s="379">
        <v>0.9997537855472116</v>
      </c>
    </row>
    <row r="50" spans="1:9" ht="12">
      <c r="A50" s="377" t="s">
        <v>186</v>
      </c>
      <c r="B50" s="278">
        <v>3</v>
      </c>
      <c r="C50" s="379">
        <v>1</v>
      </c>
      <c r="D50" s="278"/>
      <c r="E50" s="384"/>
      <c r="F50" s="316">
        <v>1</v>
      </c>
      <c r="G50" s="380">
        <v>1</v>
      </c>
      <c r="H50" s="186">
        <v>4</v>
      </c>
      <c r="I50" s="379">
        <v>1</v>
      </c>
    </row>
    <row r="51" spans="1:10" ht="12">
      <c r="A51" s="386" t="s">
        <v>27</v>
      </c>
      <c r="B51" s="387">
        <f>SUM(B27:B50)</f>
        <v>10269</v>
      </c>
      <c r="C51" s="388"/>
      <c r="D51" s="387">
        <f>SUM(D27:D50)</f>
        <v>5163</v>
      </c>
      <c r="E51" s="389"/>
      <c r="F51" s="390">
        <f>SUM(F27:F50)</f>
        <v>814</v>
      </c>
      <c r="G51" s="391"/>
      <c r="H51" s="387">
        <f>SUM(H27:H50)</f>
        <v>16246</v>
      </c>
      <c r="I51" s="392"/>
      <c r="J51" s="305"/>
    </row>
    <row r="53" ht="12">
      <c r="A53" s="145" t="s">
        <v>185</v>
      </c>
    </row>
  </sheetData>
  <mergeCells count="12">
    <mergeCell ref="A20:I20"/>
    <mergeCell ref="H25:I25"/>
    <mergeCell ref="A25:A26"/>
    <mergeCell ref="B25:C25"/>
    <mergeCell ref="D25:E25"/>
    <mergeCell ref="F25:G25"/>
    <mergeCell ref="A1:J1"/>
    <mergeCell ref="A2:J2"/>
    <mergeCell ref="B6:D6"/>
    <mergeCell ref="E6:G6"/>
    <mergeCell ref="H6:J6"/>
    <mergeCell ref="A6:A7"/>
  </mergeCells>
  <printOptions horizontalCentered="1"/>
  <pageMargins left="0.25" right="0.25" top="0.5" bottom="0.5" header="0.25" footer="0.25"/>
  <pageSetup firstPageNumber="10" useFirstPageNumber="1" horizontalDpi="600" verticalDpi="600" orientation="portrait" scale="95" r:id="rId1"/>
  <headerFooter alignWithMargins="0">
    <oddFooter>&amp;L11/13/03&amp;CPage 10&amp;ROffice of IRAA</oddFooter>
  </headerFooter>
</worksheet>
</file>

<file path=xl/worksheets/sheet4.xml><?xml version="1.0" encoding="utf-8"?>
<worksheet xmlns="http://schemas.openxmlformats.org/spreadsheetml/2006/main" xmlns:r="http://schemas.openxmlformats.org/officeDocument/2006/relationships">
  <dimension ref="A1:G136"/>
  <sheetViews>
    <sheetView zoomScale="75" zoomScaleNormal="75" workbookViewId="0" topLeftCell="A6">
      <pane ySplit="2" topLeftCell="BM8" activePane="bottomLeft" state="frozen"/>
      <selection pane="topLeft" activeCell="A6" sqref="A6"/>
      <selection pane="bottomLeft" activeCell="A13" sqref="A13"/>
    </sheetView>
  </sheetViews>
  <sheetFormatPr defaultColWidth="9.140625" defaultRowHeight="12.75"/>
  <cols>
    <col min="1" max="1" width="48.8515625" style="39" bestFit="1" customWidth="1"/>
    <col min="2" max="2" width="11.421875" style="279" bestFit="1" customWidth="1"/>
    <col min="3" max="3" width="10.421875" style="279" bestFit="1" customWidth="1"/>
    <col min="4" max="4" width="8.7109375" style="145" bestFit="1" customWidth="1"/>
    <col min="5" max="5" width="12.57421875" style="279" bestFit="1" customWidth="1"/>
    <col min="6" max="6" width="10.421875" style="279" customWidth="1"/>
    <col min="7" max="7" width="11.140625" style="279" customWidth="1"/>
    <col min="8" max="16384" width="9.140625" style="39" customWidth="1"/>
  </cols>
  <sheetData>
    <row r="1" spans="1:7" ht="12">
      <c r="A1" s="347" t="s">
        <v>0</v>
      </c>
      <c r="B1" s="39"/>
      <c r="C1" s="39"/>
      <c r="D1" s="39"/>
      <c r="E1" s="39"/>
      <c r="F1" s="39"/>
      <c r="G1" s="39"/>
    </row>
    <row r="2" spans="1:7" ht="12">
      <c r="A2" s="86" t="s">
        <v>195</v>
      </c>
      <c r="B2" s="39"/>
      <c r="C2" s="39"/>
      <c r="D2" s="39"/>
      <c r="E2" s="39"/>
      <c r="F2" s="39"/>
      <c r="G2" s="39"/>
    </row>
    <row r="3" spans="1:7" ht="12">
      <c r="A3" s="608" t="s">
        <v>45</v>
      </c>
      <c r="B3" s="608"/>
      <c r="C3" s="608"/>
      <c r="D3" s="608"/>
      <c r="E3" s="608"/>
      <c r="F3" s="608"/>
      <c r="G3" s="608"/>
    </row>
    <row r="4" spans="1:7" ht="12">
      <c r="A4" s="143" t="s">
        <v>179</v>
      </c>
      <c r="B4" s="50"/>
      <c r="C4" s="50"/>
      <c r="D4" s="39"/>
      <c r="E4" s="50"/>
      <c r="F4" s="50"/>
      <c r="G4" s="50"/>
    </row>
    <row r="5" spans="1:7" ht="12">
      <c r="A5" s="143"/>
      <c r="B5" s="50"/>
      <c r="C5" s="50"/>
      <c r="D5" s="39"/>
      <c r="E5" s="50"/>
      <c r="F5" s="50"/>
      <c r="G5" s="50"/>
    </row>
    <row r="6" spans="1:7" ht="12">
      <c r="A6" s="588" t="s">
        <v>135</v>
      </c>
      <c r="B6" s="583" t="s">
        <v>46</v>
      </c>
      <c r="C6" s="584"/>
      <c r="D6" s="585"/>
      <c r="E6" s="583" t="s">
        <v>47</v>
      </c>
      <c r="F6" s="584"/>
      <c r="G6" s="585"/>
    </row>
    <row r="7" spans="1:7" s="277" customFormat="1" ht="24">
      <c r="A7" s="582"/>
      <c r="B7" s="299" t="s">
        <v>48</v>
      </c>
      <c r="C7" s="194" t="s">
        <v>49</v>
      </c>
      <c r="D7" s="195" t="s">
        <v>50</v>
      </c>
      <c r="E7" s="196" t="s">
        <v>7</v>
      </c>
      <c r="F7" s="194" t="s">
        <v>28</v>
      </c>
      <c r="G7" s="195" t="s">
        <v>50</v>
      </c>
    </row>
    <row r="8" spans="1:7" ht="12">
      <c r="A8" s="197" t="s">
        <v>51</v>
      </c>
      <c r="B8" s="296"/>
      <c r="C8" s="297"/>
      <c r="D8" s="420"/>
      <c r="E8" s="300"/>
      <c r="F8" s="297"/>
      <c r="G8" s="298"/>
    </row>
    <row r="9" spans="1:7" ht="12.75">
      <c r="A9" s="198" t="s">
        <v>52</v>
      </c>
      <c r="B9" s="430">
        <v>1553</v>
      </c>
      <c r="C9" s="204"/>
      <c r="D9" s="306">
        <f>SUM(B9+C9)</f>
        <v>1553</v>
      </c>
      <c r="E9" s="216">
        <f>B9/15</f>
        <v>103.53333333333333</v>
      </c>
      <c r="F9" s="201"/>
      <c r="G9" s="202">
        <f>SUM(C9,B9)/15</f>
        <v>103.53333333333333</v>
      </c>
    </row>
    <row r="10" spans="1:7" ht="12">
      <c r="A10" s="198" t="s">
        <v>53</v>
      </c>
      <c r="B10" s="186">
        <v>3421</v>
      </c>
      <c r="C10" s="220">
        <v>75</v>
      </c>
      <c r="D10" s="306">
        <f>SUM(B10+C10)</f>
        <v>3496</v>
      </c>
      <c r="E10" s="216">
        <f>B10/15</f>
        <v>228.06666666666666</v>
      </c>
      <c r="F10" s="201">
        <f>C10/15</f>
        <v>5</v>
      </c>
      <c r="G10" s="202">
        <f>SUM(C10,B10)/15</f>
        <v>233.06666666666666</v>
      </c>
    </row>
    <row r="11" spans="1:7" ht="12">
      <c r="A11" s="198" t="s">
        <v>12</v>
      </c>
      <c r="B11" s="186">
        <v>778</v>
      </c>
      <c r="C11" s="204"/>
      <c r="D11" s="306">
        <f>SUM(B11+C11)</f>
        <v>778</v>
      </c>
      <c r="E11" s="216">
        <f>B11/15</f>
        <v>51.86666666666667</v>
      </c>
      <c r="F11" s="201"/>
      <c r="G11" s="202">
        <f>SUM(C11,B11)/15</f>
        <v>51.86666666666667</v>
      </c>
    </row>
    <row r="12" spans="1:7" ht="12">
      <c r="A12" s="198" t="s">
        <v>142</v>
      </c>
      <c r="B12" s="203"/>
      <c r="C12" s="204"/>
      <c r="D12" s="306"/>
      <c r="E12" s="216"/>
      <c r="F12" s="201"/>
      <c r="G12" s="202"/>
    </row>
    <row r="13" spans="1:7" ht="12.75">
      <c r="A13" s="205" t="s">
        <v>140</v>
      </c>
      <c r="B13" s="568">
        <v>4826</v>
      </c>
      <c r="C13" s="220">
        <v>514</v>
      </c>
      <c r="D13" s="306">
        <f aca="true" t="shared" si="0" ref="D13:D45">SUM(B13+C13)</f>
        <v>5340</v>
      </c>
      <c r="E13" s="216">
        <f aca="true" t="shared" si="1" ref="E13:F45">B13/15</f>
        <v>321.73333333333335</v>
      </c>
      <c r="F13" s="201">
        <f t="shared" si="1"/>
        <v>34.266666666666666</v>
      </c>
      <c r="G13" s="202">
        <f aca="true" t="shared" si="2" ref="G13:G45">SUM(C13,B13)/15</f>
        <v>356</v>
      </c>
    </row>
    <row r="14" spans="1:7" ht="12.75">
      <c r="A14" s="205" t="s">
        <v>171</v>
      </c>
      <c r="B14" s="429">
        <v>318</v>
      </c>
      <c r="C14" s="220">
        <v>92</v>
      </c>
      <c r="D14" s="306">
        <f t="shared" si="0"/>
        <v>410</v>
      </c>
      <c r="E14" s="216">
        <f t="shared" si="1"/>
        <v>21.2</v>
      </c>
      <c r="F14" s="201">
        <f t="shared" si="1"/>
        <v>6.133333333333334</v>
      </c>
      <c r="G14" s="202">
        <f t="shared" si="2"/>
        <v>27.333333333333332</v>
      </c>
    </row>
    <row r="15" spans="1:7" ht="12">
      <c r="A15" s="205" t="s">
        <v>141</v>
      </c>
      <c r="B15" s="186">
        <v>1306</v>
      </c>
      <c r="C15" s="204"/>
      <c r="D15" s="306">
        <f t="shared" si="0"/>
        <v>1306</v>
      </c>
      <c r="E15" s="216">
        <f t="shared" si="1"/>
        <v>87.06666666666666</v>
      </c>
      <c r="F15" s="201"/>
      <c r="G15" s="202">
        <f t="shared" si="2"/>
        <v>87.06666666666666</v>
      </c>
    </row>
    <row r="16" spans="1:7" ht="12.75">
      <c r="A16" s="198" t="s">
        <v>54</v>
      </c>
      <c r="B16" s="569">
        <v>3358</v>
      </c>
      <c r="C16" s="220">
        <v>496</v>
      </c>
      <c r="D16" s="306">
        <f t="shared" si="0"/>
        <v>3854</v>
      </c>
      <c r="E16" s="216">
        <f t="shared" si="1"/>
        <v>223.86666666666667</v>
      </c>
      <c r="F16" s="201">
        <f t="shared" si="1"/>
        <v>33.06666666666667</v>
      </c>
      <c r="G16" s="202">
        <f t="shared" si="2"/>
        <v>256.93333333333334</v>
      </c>
    </row>
    <row r="17" spans="1:7" ht="12">
      <c r="A17" s="198" t="s">
        <v>55</v>
      </c>
      <c r="B17" s="203"/>
      <c r="C17" s="204"/>
      <c r="D17" s="306"/>
      <c r="E17" s="216"/>
      <c r="F17" s="201"/>
      <c r="G17" s="202"/>
    </row>
    <row r="18" spans="1:7" ht="12.75">
      <c r="A18" s="198" t="s">
        <v>56</v>
      </c>
      <c r="B18" s="430">
        <v>6452</v>
      </c>
      <c r="C18" s="220">
        <v>227</v>
      </c>
      <c r="D18" s="306">
        <f t="shared" si="0"/>
        <v>6679</v>
      </c>
      <c r="E18" s="216">
        <f t="shared" si="1"/>
        <v>430.1333333333333</v>
      </c>
      <c r="F18" s="201">
        <f t="shared" si="1"/>
        <v>15.133333333333333</v>
      </c>
      <c r="G18" s="202">
        <f t="shared" si="2"/>
        <v>445.26666666666665</v>
      </c>
    </row>
    <row r="19" spans="1:7" ht="12.75">
      <c r="A19" s="198" t="s">
        <v>57</v>
      </c>
      <c r="B19" s="429">
        <v>329</v>
      </c>
      <c r="C19" s="204"/>
      <c r="D19" s="306">
        <f t="shared" si="0"/>
        <v>329</v>
      </c>
      <c r="E19" s="216">
        <f t="shared" si="1"/>
        <v>21.933333333333334</v>
      </c>
      <c r="F19" s="201"/>
      <c r="G19" s="202">
        <f t="shared" si="2"/>
        <v>21.933333333333334</v>
      </c>
    </row>
    <row r="20" spans="1:7" ht="12.75">
      <c r="A20" s="198" t="s">
        <v>58</v>
      </c>
      <c r="B20" s="430">
        <v>2522</v>
      </c>
      <c r="C20" s="220">
        <v>561</v>
      </c>
      <c r="D20" s="306">
        <f t="shared" si="0"/>
        <v>3083</v>
      </c>
      <c r="E20" s="216">
        <f t="shared" si="1"/>
        <v>168.13333333333333</v>
      </c>
      <c r="F20" s="201">
        <f t="shared" si="1"/>
        <v>37.4</v>
      </c>
      <c r="G20" s="202">
        <f t="shared" si="2"/>
        <v>205.53333333333333</v>
      </c>
    </row>
    <row r="21" spans="1:7" ht="12">
      <c r="A21" s="198" t="s">
        <v>144</v>
      </c>
      <c r="B21" s="186">
        <v>32</v>
      </c>
      <c r="C21" s="204"/>
      <c r="D21" s="306">
        <f t="shared" si="0"/>
        <v>32</v>
      </c>
      <c r="E21" s="216">
        <f t="shared" si="1"/>
        <v>2.1333333333333333</v>
      </c>
      <c r="F21" s="201"/>
      <c r="G21" s="202">
        <f t="shared" si="2"/>
        <v>2.1333333333333333</v>
      </c>
    </row>
    <row r="22" spans="1:7" ht="12">
      <c r="A22" s="198" t="s">
        <v>59</v>
      </c>
      <c r="B22" s="186">
        <v>7298</v>
      </c>
      <c r="C22" s="220">
        <v>468</v>
      </c>
      <c r="D22" s="306">
        <f t="shared" si="0"/>
        <v>7766</v>
      </c>
      <c r="E22" s="216">
        <f t="shared" si="1"/>
        <v>486.53333333333336</v>
      </c>
      <c r="F22" s="201">
        <f t="shared" si="1"/>
        <v>31.2</v>
      </c>
      <c r="G22" s="202">
        <f t="shared" si="2"/>
        <v>517.7333333333333</v>
      </c>
    </row>
    <row r="23" spans="1:7" ht="12">
      <c r="A23" s="198" t="s">
        <v>60</v>
      </c>
      <c r="B23" s="186">
        <v>377</v>
      </c>
      <c r="C23" s="204">
        <v>4</v>
      </c>
      <c r="D23" s="306">
        <f t="shared" si="0"/>
        <v>381</v>
      </c>
      <c r="E23" s="216">
        <f t="shared" si="1"/>
        <v>25.133333333333333</v>
      </c>
      <c r="F23" s="201">
        <f t="shared" si="1"/>
        <v>0.26666666666666666</v>
      </c>
      <c r="G23" s="202">
        <f t="shared" si="2"/>
        <v>25.4</v>
      </c>
    </row>
    <row r="24" spans="1:7" ht="12">
      <c r="A24" s="198" t="s">
        <v>61</v>
      </c>
      <c r="B24" s="186">
        <v>188</v>
      </c>
      <c r="C24" s="220"/>
      <c r="D24" s="306">
        <f t="shared" si="0"/>
        <v>188</v>
      </c>
      <c r="E24" s="216">
        <f t="shared" si="1"/>
        <v>12.533333333333333</v>
      </c>
      <c r="F24" s="201"/>
      <c r="G24" s="202">
        <f t="shared" si="2"/>
        <v>12.533333333333333</v>
      </c>
    </row>
    <row r="25" spans="1:7" ht="12">
      <c r="A25" s="198" t="s">
        <v>62</v>
      </c>
      <c r="B25" s="186">
        <v>4</v>
      </c>
      <c r="C25" s="204"/>
      <c r="D25" s="306">
        <f t="shared" si="0"/>
        <v>4</v>
      </c>
      <c r="E25" s="216">
        <f t="shared" si="1"/>
        <v>0.26666666666666666</v>
      </c>
      <c r="F25" s="201"/>
      <c r="G25" s="202">
        <f t="shared" si="2"/>
        <v>0.26666666666666666</v>
      </c>
    </row>
    <row r="26" spans="1:7" ht="12">
      <c r="A26" s="198" t="s">
        <v>64</v>
      </c>
      <c r="B26" s="186">
        <v>1042</v>
      </c>
      <c r="C26" s="220">
        <v>1083</v>
      </c>
      <c r="D26" s="306">
        <f t="shared" si="0"/>
        <v>2125</v>
      </c>
      <c r="E26" s="216">
        <f t="shared" si="1"/>
        <v>69.46666666666667</v>
      </c>
      <c r="F26" s="201">
        <f t="shared" si="1"/>
        <v>72.2</v>
      </c>
      <c r="G26" s="202">
        <f t="shared" si="2"/>
        <v>141.66666666666666</v>
      </c>
    </row>
    <row r="27" spans="1:7" ht="12.75">
      <c r="A27" s="198" t="s">
        <v>63</v>
      </c>
      <c r="B27" s="429">
        <v>7742</v>
      </c>
      <c r="C27" s="220">
        <v>358</v>
      </c>
      <c r="D27" s="306">
        <f t="shared" si="0"/>
        <v>8100</v>
      </c>
      <c r="E27" s="216">
        <f t="shared" si="1"/>
        <v>516.1333333333333</v>
      </c>
      <c r="F27" s="201">
        <f t="shared" si="1"/>
        <v>23.866666666666667</v>
      </c>
      <c r="G27" s="202">
        <f t="shared" si="2"/>
        <v>540</v>
      </c>
    </row>
    <row r="28" spans="1:7" ht="12">
      <c r="A28" s="198" t="s">
        <v>189</v>
      </c>
      <c r="B28" s="186">
        <v>185</v>
      </c>
      <c r="C28" s="220"/>
      <c r="D28" s="306">
        <f t="shared" si="0"/>
        <v>185</v>
      </c>
      <c r="E28" s="216">
        <f t="shared" si="1"/>
        <v>12.333333333333334</v>
      </c>
      <c r="F28" s="201"/>
      <c r="G28" s="202">
        <f t="shared" si="2"/>
        <v>12.333333333333334</v>
      </c>
    </row>
    <row r="29" spans="1:7" ht="12">
      <c r="A29" s="198" t="s">
        <v>65</v>
      </c>
      <c r="B29" s="186">
        <v>114</v>
      </c>
      <c r="C29" s="204"/>
      <c r="D29" s="306">
        <f t="shared" si="0"/>
        <v>114</v>
      </c>
      <c r="E29" s="216">
        <f t="shared" si="1"/>
        <v>7.6</v>
      </c>
      <c r="F29" s="201"/>
      <c r="G29" s="202">
        <f t="shared" si="2"/>
        <v>7.6</v>
      </c>
    </row>
    <row r="30" spans="1:7" ht="12">
      <c r="A30" s="198" t="s">
        <v>180</v>
      </c>
      <c r="B30" s="186">
        <v>20</v>
      </c>
      <c r="C30" s="204"/>
      <c r="D30" s="306">
        <f t="shared" si="0"/>
        <v>20</v>
      </c>
      <c r="E30" s="216">
        <f>B30/15</f>
        <v>1.3333333333333333</v>
      </c>
      <c r="F30" s="201"/>
      <c r="G30" s="202">
        <f>SUM(C30,B30)/15</f>
        <v>1.3333333333333333</v>
      </c>
    </row>
    <row r="31" spans="1:7" ht="12">
      <c r="A31" s="198" t="s">
        <v>66</v>
      </c>
      <c r="B31" s="186">
        <v>193</v>
      </c>
      <c r="C31" s="204">
        <v>1</v>
      </c>
      <c r="D31" s="306">
        <f t="shared" si="0"/>
        <v>194</v>
      </c>
      <c r="E31" s="216">
        <f>B31/15</f>
        <v>12.866666666666667</v>
      </c>
      <c r="F31" s="201">
        <f t="shared" si="1"/>
        <v>0.06666666666666667</v>
      </c>
      <c r="G31" s="202">
        <f>SUM(C31,B31)/15</f>
        <v>12.933333333333334</v>
      </c>
    </row>
    <row r="32" spans="1:7" ht="12">
      <c r="A32" s="198" t="s">
        <v>67</v>
      </c>
      <c r="B32" s="186">
        <v>9187</v>
      </c>
      <c r="C32" s="220">
        <v>309</v>
      </c>
      <c r="D32" s="306">
        <f t="shared" si="0"/>
        <v>9496</v>
      </c>
      <c r="E32" s="216">
        <f t="shared" si="1"/>
        <v>612.4666666666667</v>
      </c>
      <c r="F32" s="201">
        <f t="shared" si="1"/>
        <v>20.6</v>
      </c>
      <c r="G32" s="202">
        <f t="shared" si="2"/>
        <v>633.0666666666667</v>
      </c>
    </row>
    <row r="33" spans="1:7" ht="12">
      <c r="A33" s="198" t="s">
        <v>68</v>
      </c>
      <c r="B33" s="186">
        <v>363</v>
      </c>
      <c r="C33" s="220">
        <v>97</v>
      </c>
      <c r="D33" s="306">
        <f t="shared" si="0"/>
        <v>460</v>
      </c>
      <c r="E33" s="216">
        <f t="shared" si="1"/>
        <v>24.2</v>
      </c>
      <c r="F33" s="201">
        <f t="shared" si="1"/>
        <v>6.466666666666667</v>
      </c>
      <c r="G33" s="202">
        <f t="shared" si="2"/>
        <v>30.666666666666668</v>
      </c>
    </row>
    <row r="34" spans="1:7" ht="12">
      <c r="A34" s="198" t="s">
        <v>69</v>
      </c>
      <c r="B34" s="186">
        <v>3315</v>
      </c>
      <c r="C34" s="220">
        <v>214</v>
      </c>
      <c r="D34" s="306">
        <f t="shared" si="0"/>
        <v>3529</v>
      </c>
      <c r="E34" s="216">
        <f t="shared" si="1"/>
        <v>221</v>
      </c>
      <c r="F34" s="201">
        <f t="shared" si="1"/>
        <v>14.266666666666667</v>
      </c>
      <c r="G34" s="202">
        <f t="shared" si="2"/>
        <v>235.26666666666668</v>
      </c>
    </row>
    <row r="35" spans="1:7" ht="12">
      <c r="A35" s="198" t="s">
        <v>172</v>
      </c>
      <c r="B35" s="186">
        <v>45</v>
      </c>
      <c r="C35" s="204"/>
      <c r="D35" s="306">
        <f t="shared" si="0"/>
        <v>45</v>
      </c>
      <c r="E35" s="216">
        <f t="shared" si="1"/>
        <v>3</v>
      </c>
      <c r="F35" s="201"/>
      <c r="G35" s="202">
        <f t="shared" si="2"/>
        <v>3</v>
      </c>
    </row>
    <row r="36" spans="1:7" ht="12">
      <c r="A36" s="198" t="s">
        <v>71</v>
      </c>
      <c r="B36" s="186">
        <v>2100</v>
      </c>
      <c r="C36" s="220">
        <v>176</v>
      </c>
      <c r="D36" s="306">
        <f t="shared" si="0"/>
        <v>2276</v>
      </c>
      <c r="E36" s="216">
        <f t="shared" si="1"/>
        <v>140</v>
      </c>
      <c r="F36" s="201">
        <f t="shared" si="1"/>
        <v>11.733333333333333</v>
      </c>
      <c r="G36" s="202">
        <f t="shared" si="2"/>
        <v>151.73333333333332</v>
      </c>
    </row>
    <row r="37" spans="1:7" ht="12">
      <c r="A37" s="198" t="s">
        <v>72</v>
      </c>
      <c r="B37" s="186">
        <v>2534</v>
      </c>
      <c r="C37" s="220">
        <v>112</v>
      </c>
      <c r="D37" s="306">
        <f t="shared" si="0"/>
        <v>2646</v>
      </c>
      <c r="E37" s="216">
        <f t="shared" si="1"/>
        <v>168.93333333333334</v>
      </c>
      <c r="F37" s="201">
        <f t="shared" si="1"/>
        <v>7.466666666666667</v>
      </c>
      <c r="G37" s="202">
        <f t="shared" si="2"/>
        <v>176.4</v>
      </c>
    </row>
    <row r="38" spans="1:7" ht="12">
      <c r="A38" s="198" t="s">
        <v>73</v>
      </c>
      <c r="B38" s="186">
        <v>3171</v>
      </c>
      <c r="C38" s="220">
        <v>156</v>
      </c>
      <c r="D38" s="306">
        <f t="shared" si="0"/>
        <v>3327</v>
      </c>
      <c r="E38" s="216">
        <f t="shared" si="1"/>
        <v>211.4</v>
      </c>
      <c r="F38" s="201">
        <f t="shared" si="1"/>
        <v>10.4</v>
      </c>
      <c r="G38" s="202">
        <f t="shared" si="2"/>
        <v>221.8</v>
      </c>
    </row>
    <row r="39" spans="1:7" ht="12">
      <c r="A39" s="198" t="s">
        <v>74</v>
      </c>
      <c r="B39" s="186">
        <v>6460</v>
      </c>
      <c r="C39" s="220">
        <v>1284</v>
      </c>
      <c r="D39" s="306">
        <f t="shared" si="0"/>
        <v>7744</v>
      </c>
      <c r="E39" s="216">
        <f t="shared" si="1"/>
        <v>430.6666666666667</v>
      </c>
      <c r="F39" s="201">
        <f t="shared" si="1"/>
        <v>85.6</v>
      </c>
      <c r="G39" s="202">
        <f t="shared" si="2"/>
        <v>516.2666666666667</v>
      </c>
    </row>
    <row r="40" spans="1:7" ht="12">
      <c r="A40" s="198" t="s">
        <v>75</v>
      </c>
      <c r="B40" s="186">
        <v>1997</v>
      </c>
      <c r="C40" s="204"/>
      <c r="D40" s="306">
        <f t="shared" si="0"/>
        <v>1997</v>
      </c>
      <c r="E40" s="216">
        <f t="shared" si="1"/>
        <v>133.13333333333333</v>
      </c>
      <c r="F40" s="201"/>
      <c r="G40" s="202">
        <f t="shared" si="2"/>
        <v>133.13333333333333</v>
      </c>
    </row>
    <row r="41" spans="1:7" ht="12">
      <c r="A41" s="198" t="s">
        <v>76</v>
      </c>
      <c r="B41" s="186">
        <v>3898</v>
      </c>
      <c r="C41" s="220">
        <v>251</v>
      </c>
      <c r="D41" s="306">
        <f t="shared" si="0"/>
        <v>4149</v>
      </c>
      <c r="E41" s="216">
        <f t="shared" si="1"/>
        <v>259.8666666666667</v>
      </c>
      <c r="F41" s="201">
        <f t="shared" si="1"/>
        <v>16.733333333333334</v>
      </c>
      <c r="G41" s="202">
        <f t="shared" si="2"/>
        <v>276.6</v>
      </c>
    </row>
    <row r="42" spans="1:7" ht="12">
      <c r="A42" s="198" t="s">
        <v>77</v>
      </c>
      <c r="B42" s="186">
        <v>1415</v>
      </c>
      <c r="C42" s="220">
        <v>399</v>
      </c>
      <c r="D42" s="306">
        <f t="shared" si="0"/>
        <v>1814</v>
      </c>
      <c r="E42" s="216">
        <f t="shared" si="1"/>
        <v>94.33333333333333</v>
      </c>
      <c r="F42" s="201">
        <f t="shared" si="1"/>
        <v>26.6</v>
      </c>
      <c r="G42" s="202">
        <f t="shared" si="2"/>
        <v>120.93333333333334</v>
      </c>
    </row>
    <row r="43" spans="1:7" ht="12">
      <c r="A43" s="198" t="s">
        <v>78</v>
      </c>
      <c r="B43" s="186">
        <v>1685</v>
      </c>
      <c r="C43" s="220">
        <v>109</v>
      </c>
      <c r="D43" s="306">
        <f t="shared" si="0"/>
        <v>1794</v>
      </c>
      <c r="E43" s="216">
        <f t="shared" si="1"/>
        <v>112.33333333333333</v>
      </c>
      <c r="F43" s="201">
        <f t="shared" si="1"/>
        <v>7.266666666666667</v>
      </c>
      <c r="G43" s="202">
        <f t="shared" si="2"/>
        <v>119.6</v>
      </c>
    </row>
    <row r="44" spans="1:7" ht="12">
      <c r="A44" s="198" t="s">
        <v>79</v>
      </c>
      <c r="B44" s="186">
        <v>2174</v>
      </c>
      <c r="C44" s="220">
        <v>1695</v>
      </c>
      <c r="D44" s="306">
        <f t="shared" si="0"/>
        <v>3869</v>
      </c>
      <c r="E44" s="216">
        <f t="shared" si="1"/>
        <v>144.93333333333334</v>
      </c>
      <c r="F44" s="201">
        <f t="shared" si="1"/>
        <v>113</v>
      </c>
      <c r="G44" s="202">
        <f t="shared" si="2"/>
        <v>257.93333333333334</v>
      </c>
    </row>
    <row r="45" spans="1:7" ht="12">
      <c r="A45" s="198" t="s">
        <v>128</v>
      </c>
      <c r="B45" s="186">
        <v>188</v>
      </c>
      <c r="C45" s="204"/>
      <c r="D45" s="306">
        <f t="shared" si="0"/>
        <v>188</v>
      </c>
      <c r="E45" s="216">
        <f t="shared" si="1"/>
        <v>12.533333333333333</v>
      </c>
      <c r="F45" s="201"/>
      <c r="G45" s="202">
        <f t="shared" si="2"/>
        <v>12.533333333333333</v>
      </c>
    </row>
    <row r="46" spans="1:7" ht="12">
      <c r="A46" s="217" t="s">
        <v>80</v>
      </c>
      <c r="B46" s="489">
        <f aca="true" t="shared" si="3" ref="B46:G46">SUM(B9:B45)</f>
        <v>80590</v>
      </c>
      <c r="C46" s="490">
        <f t="shared" si="3"/>
        <v>8681</v>
      </c>
      <c r="D46" s="491">
        <f t="shared" si="3"/>
        <v>89271</v>
      </c>
      <c r="E46" s="492">
        <f t="shared" si="3"/>
        <v>5372.666666666667</v>
      </c>
      <c r="F46" s="493">
        <f t="shared" si="3"/>
        <v>578.7333333333333</v>
      </c>
      <c r="G46" s="494">
        <f t="shared" si="3"/>
        <v>5951.4000000000015</v>
      </c>
    </row>
    <row r="47" spans="1:7" ht="12.75">
      <c r="A47" s="435" t="s">
        <v>16</v>
      </c>
      <c r="B47" s="453"/>
      <c r="C47" s="454"/>
      <c r="D47" s="455"/>
      <c r="E47" s="456"/>
      <c r="F47" s="458"/>
      <c r="G47" s="457"/>
    </row>
    <row r="48" spans="1:7" ht="12.75">
      <c r="A48" s="441" t="s">
        <v>53</v>
      </c>
      <c r="B48" s="328">
        <v>26</v>
      </c>
      <c r="C48" s="452"/>
      <c r="D48" s="306">
        <f aca="true" t="shared" si="4" ref="D48:D57">SUM(B48+C48)</f>
        <v>26</v>
      </c>
      <c r="E48" s="216">
        <f aca="true" t="shared" si="5" ref="E48:E57">B48/15</f>
        <v>1.7333333333333334</v>
      </c>
      <c r="F48" s="459"/>
      <c r="G48" s="202">
        <f aca="true" t="shared" si="6" ref="G48:G61">SUM(C48,B48)/15</f>
        <v>1.7333333333333334</v>
      </c>
    </row>
    <row r="49" spans="1:7" ht="12.75">
      <c r="A49" s="441" t="s">
        <v>56</v>
      </c>
      <c r="B49" s="328">
        <v>150</v>
      </c>
      <c r="C49" s="452"/>
      <c r="D49" s="306">
        <f t="shared" si="4"/>
        <v>150</v>
      </c>
      <c r="E49" s="216">
        <f t="shared" si="5"/>
        <v>10</v>
      </c>
      <c r="F49" s="459"/>
      <c r="G49" s="202">
        <f t="shared" si="6"/>
        <v>10</v>
      </c>
    </row>
    <row r="50" spans="1:7" ht="12.75">
      <c r="A50" s="441" t="s">
        <v>57</v>
      </c>
      <c r="B50" s="328">
        <v>72</v>
      </c>
      <c r="C50" s="452"/>
      <c r="D50" s="306">
        <f t="shared" si="4"/>
        <v>72</v>
      </c>
      <c r="E50" s="216">
        <f t="shared" si="5"/>
        <v>4.8</v>
      </c>
      <c r="F50" s="459"/>
      <c r="G50" s="202">
        <f t="shared" si="6"/>
        <v>4.8</v>
      </c>
    </row>
    <row r="51" spans="1:7" ht="12.75">
      <c r="A51" s="441" t="s">
        <v>59</v>
      </c>
      <c r="B51" s="328">
        <v>44</v>
      </c>
      <c r="C51" s="452"/>
      <c r="D51" s="306">
        <f t="shared" si="4"/>
        <v>44</v>
      </c>
      <c r="E51" s="216">
        <f t="shared" si="5"/>
        <v>2.933333333333333</v>
      </c>
      <c r="F51" s="459"/>
      <c r="G51" s="202">
        <f t="shared" si="6"/>
        <v>2.933333333333333</v>
      </c>
    </row>
    <row r="52" spans="1:7" ht="12.75">
      <c r="A52" s="441" t="s">
        <v>194</v>
      </c>
      <c r="B52" s="328"/>
      <c r="C52" s="452"/>
      <c r="D52" s="306"/>
      <c r="E52" s="216"/>
      <c r="F52" s="459"/>
      <c r="G52" s="202"/>
    </row>
    <row r="53" spans="1:7" ht="12.75">
      <c r="A53" s="441" t="s">
        <v>63</v>
      </c>
      <c r="B53" s="328">
        <v>96</v>
      </c>
      <c r="C53" s="452"/>
      <c r="D53" s="306">
        <f t="shared" si="4"/>
        <v>96</v>
      </c>
      <c r="E53" s="216">
        <f t="shared" si="5"/>
        <v>6.4</v>
      </c>
      <c r="F53" s="459"/>
      <c r="G53" s="202">
        <f t="shared" si="6"/>
        <v>6.4</v>
      </c>
    </row>
    <row r="54" spans="1:7" ht="12.75">
      <c r="A54" s="441" t="s">
        <v>199</v>
      </c>
      <c r="B54" s="328">
        <v>154</v>
      </c>
      <c r="C54" s="452"/>
      <c r="D54" s="306">
        <f t="shared" si="4"/>
        <v>154</v>
      </c>
      <c r="E54" s="216">
        <f t="shared" si="5"/>
        <v>10.266666666666667</v>
      </c>
      <c r="F54" s="459"/>
      <c r="G54" s="202">
        <f t="shared" si="6"/>
        <v>10.266666666666667</v>
      </c>
    </row>
    <row r="55" spans="1:7" ht="13.5" customHeight="1">
      <c r="A55" s="441" t="s">
        <v>67</v>
      </c>
      <c r="B55" s="328">
        <v>192</v>
      </c>
      <c r="C55" s="452"/>
      <c r="D55" s="306">
        <f t="shared" si="4"/>
        <v>192</v>
      </c>
      <c r="E55" s="216">
        <f t="shared" si="5"/>
        <v>12.8</v>
      </c>
      <c r="F55" s="459"/>
      <c r="G55" s="202">
        <f t="shared" si="6"/>
        <v>12.8</v>
      </c>
    </row>
    <row r="56" spans="1:7" ht="13.5" customHeight="1">
      <c r="A56" s="441" t="s">
        <v>200</v>
      </c>
      <c r="B56" s="328">
        <v>6</v>
      </c>
      <c r="C56" s="452"/>
      <c r="D56" s="306">
        <f t="shared" si="4"/>
        <v>6</v>
      </c>
      <c r="E56" s="216">
        <f t="shared" si="5"/>
        <v>0.4</v>
      </c>
      <c r="F56" s="459"/>
      <c r="G56" s="202">
        <f t="shared" si="6"/>
        <v>0.4</v>
      </c>
    </row>
    <row r="57" spans="1:7" ht="12.75">
      <c r="A57" s="441" t="s">
        <v>71</v>
      </c>
      <c r="B57" s="328">
        <v>44</v>
      </c>
      <c r="C57" s="452"/>
      <c r="D57" s="306">
        <f t="shared" si="4"/>
        <v>44</v>
      </c>
      <c r="E57" s="216">
        <f t="shared" si="5"/>
        <v>2.933333333333333</v>
      </c>
      <c r="F57" s="459"/>
      <c r="G57" s="202">
        <f t="shared" si="6"/>
        <v>2.933333333333333</v>
      </c>
    </row>
    <row r="58" spans="1:7" ht="12.75">
      <c r="A58" s="441" t="s">
        <v>72</v>
      </c>
      <c r="B58" s="328"/>
      <c r="C58" s="452"/>
      <c r="D58" s="306"/>
      <c r="E58" s="216"/>
      <c r="F58" s="459"/>
      <c r="G58" s="202"/>
    </row>
    <row r="59" spans="1:7" ht="12.75">
      <c r="A59" s="441" t="s">
        <v>74</v>
      </c>
      <c r="B59" s="328">
        <v>58</v>
      </c>
      <c r="C59" s="452"/>
      <c r="D59" s="306"/>
      <c r="E59" s="216"/>
      <c r="F59" s="459"/>
      <c r="G59" s="202">
        <f t="shared" si="6"/>
        <v>3.8666666666666667</v>
      </c>
    </row>
    <row r="60" spans="1:7" ht="12.75">
      <c r="A60" s="441" t="s">
        <v>75</v>
      </c>
      <c r="B60" s="328"/>
      <c r="C60" s="452"/>
      <c r="D60" s="306"/>
      <c r="E60" s="216"/>
      <c r="F60" s="459"/>
      <c r="G60" s="202"/>
    </row>
    <row r="61" spans="1:7" ht="12.75">
      <c r="A61" s="441" t="s">
        <v>190</v>
      </c>
      <c r="B61" s="328">
        <v>5</v>
      </c>
      <c r="C61" s="452"/>
      <c r="D61" s="306"/>
      <c r="E61" s="216"/>
      <c r="F61" s="459"/>
      <c r="G61" s="202">
        <f t="shared" si="6"/>
        <v>0.3333333333333333</v>
      </c>
    </row>
    <row r="62" spans="1:7" ht="12.75">
      <c r="A62" s="441" t="s">
        <v>79</v>
      </c>
      <c r="B62" s="328"/>
      <c r="C62" s="452"/>
      <c r="D62" s="306"/>
      <c r="E62" s="216"/>
      <c r="F62" s="459"/>
      <c r="G62" s="202"/>
    </row>
    <row r="63" spans="1:7" ht="12">
      <c r="A63" s="318" t="s">
        <v>193</v>
      </c>
      <c r="B63" s="495">
        <f>SUM(B48:B62)</f>
        <v>847</v>
      </c>
      <c r="C63" s="496"/>
      <c r="D63" s="497">
        <f>SUM(D48:D62)</f>
        <v>784</v>
      </c>
      <c r="E63" s="498">
        <f>SUM(E48:E62)</f>
        <v>52.266666666666666</v>
      </c>
      <c r="F63" s="499"/>
      <c r="G63" s="500">
        <f>SUM(G48:G62)</f>
        <v>56.46666666666667</v>
      </c>
    </row>
    <row r="64" spans="1:7" ht="12">
      <c r="A64" s="197" t="s">
        <v>81</v>
      </c>
      <c r="B64" s="166"/>
      <c r="C64" s="79"/>
      <c r="D64" s="207"/>
      <c r="E64" s="300"/>
      <c r="F64" s="208"/>
      <c r="G64" s="207"/>
    </row>
    <row r="65" spans="1:7" ht="12">
      <c r="A65" s="198" t="s">
        <v>82</v>
      </c>
      <c r="B65" s="203">
        <v>2423</v>
      </c>
      <c r="C65" s="220">
        <v>949</v>
      </c>
      <c r="D65" s="421">
        <f aca="true" t="shared" si="7" ref="D65:D78">SUM(B65+C65)</f>
        <v>3372</v>
      </c>
      <c r="E65" s="301">
        <f aca="true" t="shared" si="8" ref="E65:F78">B65/15</f>
        <v>161.53333333333333</v>
      </c>
      <c r="F65" s="209">
        <f t="shared" si="8"/>
        <v>63.266666666666666</v>
      </c>
      <c r="G65" s="210">
        <f aca="true" t="shared" si="9" ref="G65:G78">SUM(C65,B65)/15</f>
        <v>224.8</v>
      </c>
    </row>
    <row r="66" spans="1:7" ht="12">
      <c r="A66" s="198" t="s">
        <v>83</v>
      </c>
      <c r="B66" s="186">
        <v>318</v>
      </c>
      <c r="C66" s="204"/>
      <c r="D66" s="421">
        <f t="shared" si="7"/>
        <v>318</v>
      </c>
      <c r="E66" s="301">
        <f t="shared" si="8"/>
        <v>21.2</v>
      </c>
      <c r="F66" s="209"/>
      <c r="G66" s="210">
        <f t="shared" si="9"/>
        <v>21.2</v>
      </c>
    </row>
    <row r="67" spans="1:7" ht="12">
      <c r="A67" s="198" t="s">
        <v>13</v>
      </c>
      <c r="B67" s="186">
        <v>113</v>
      </c>
      <c r="C67" s="204"/>
      <c r="D67" s="421">
        <f t="shared" si="7"/>
        <v>113</v>
      </c>
      <c r="E67" s="301">
        <f t="shared" si="8"/>
        <v>7.533333333333333</v>
      </c>
      <c r="F67" s="209"/>
      <c r="G67" s="210">
        <f t="shared" si="9"/>
        <v>7.533333333333333</v>
      </c>
    </row>
    <row r="68" spans="1:7" ht="12">
      <c r="A68" s="198" t="s">
        <v>84</v>
      </c>
      <c r="B68" s="186">
        <v>1362</v>
      </c>
      <c r="C68" s="220">
        <v>1275</v>
      </c>
      <c r="D68" s="421">
        <f t="shared" si="7"/>
        <v>2637</v>
      </c>
      <c r="E68" s="216">
        <f t="shared" si="8"/>
        <v>90.8</v>
      </c>
      <c r="F68" s="201">
        <f t="shared" si="8"/>
        <v>85</v>
      </c>
      <c r="G68" s="202">
        <f t="shared" si="9"/>
        <v>175.8</v>
      </c>
    </row>
    <row r="69" spans="1:7" ht="12">
      <c r="A69" s="198" t="s">
        <v>129</v>
      </c>
      <c r="B69" s="203"/>
      <c r="C69" s="220">
        <v>76</v>
      </c>
      <c r="D69" s="421">
        <f t="shared" si="7"/>
        <v>76</v>
      </c>
      <c r="E69" s="216"/>
      <c r="F69" s="201">
        <f t="shared" si="8"/>
        <v>5.066666666666666</v>
      </c>
      <c r="G69" s="202">
        <f t="shared" si="9"/>
        <v>5.066666666666666</v>
      </c>
    </row>
    <row r="70" spans="1:7" ht="12">
      <c r="A70" s="198" t="s">
        <v>85</v>
      </c>
      <c r="B70" s="186">
        <v>1548</v>
      </c>
      <c r="C70" s="220">
        <v>943</v>
      </c>
      <c r="D70" s="421">
        <f t="shared" si="7"/>
        <v>2491</v>
      </c>
      <c r="E70" s="216">
        <f t="shared" si="8"/>
        <v>103.2</v>
      </c>
      <c r="F70" s="201">
        <f t="shared" si="8"/>
        <v>62.86666666666667</v>
      </c>
      <c r="G70" s="202">
        <f t="shared" si="9"/>
        <v>166.06666666666666</v>
      </c>
    </row>
    <row r="71" spans="1:7" ht="12">
      <c r="A71" s="198" t="s">
        <v>86</v>
      </c>
      <c r="B71" s="186">
        <v>591</v>
      </c>
      <c r="C71" s="220">
        <v>406</v>
      </c>
      <c r="D71" s="421">
        <f t="shared" si="7"/>
        <v>997</v>
      </c>
      <c r="E71" s="216">
        <f t="shared" si="8"/>
        <v>39.4</v>
      </c>
      <c r="F71" s="201">
        <f t="shared" si="8"/>
        <v>27.066666666666666</v>
      </c>
      <c r="G71" s="202">
        <f t="shared" si="9"/>
        <v>66.46666666666667</v>
      </c>
    </row>
    <row r="72" spans="1:7" ht="12">
      <c r="A72" s="198" t="s">
        <v>87</v>
      </c>
      <c r="B72" s="203"/>
      <c r="C72" s="220">
        <v>329</v>
      </c>
      <c r="D72" s="421">
        <f t="shared" si="7"/>
        <v>329</v>
      </c>
      <c r="E72" s="216"/>
      <c r="F72" s="201">
        <f t="shared" si="8"/>
        <v>21.933333333333334</v>
      </c>
      <c r="G72" s="202">
        <f t="shared" si="9"/>
        <v>21.933333333333334</v>
      </c>
    </row>
    <row r="73" spans="1:7" ht="12">
      <c r="A73" s="198" t="s">
        <v>88</v>
      </c>
      <c r="B73" s="186">
        <v>2353</v>
      </c>
      <c r="C73" s="220">
        <v>142</v>
      </c>
      <c r="D73" s="421">
        <f t="shared" si="7"/>
        <v>2495</v>
      </c>
      <c r="E73" s="216">
        <f t="shared" si="8"/>
        <v>156.86666666666667</v>
      </c>
      <c r="F73" s="201">
        <f t="shared" si="8"/>
        <v>9.466666666666667</v>
      </c>
      <c r="G73" s="202">
        <f t="shared" si="9"/>
        <v>166.33333333333334</v>
      </c>
    </row>
    <row r="74" spans="1:7" ht="12">
      <c r="A74" s="198" t="s">
        <v>134</v>
      </c>
      <c r="B74" s="203"/>
      <c r="C74" s="220">
        <v>1219</v>
      </c>
      <c r="D74" s="421">
        <f t="shared" si="7"/>
        <v>1219</v>
      </c>
      <c r="E74" s="216"/>
      <c r="F74" s="201">
        <f t="shared" si="8"/>
        <v>81.26666666666667</v>
      </c>
      <c r="G74" s="202">
        <f t="shared" si="9"/>
        <v>81.26666666666667</v>
      </c>
    </row>
    <row r="75" spans="1:7" ht="12">
      <c r="A75" s="198" t="s">
        <v>89</v>
      </c>
      <c r="B75" s="186">
        <v>1919</v>
      </c>
      <c r="C75" s="220">
        <v>1058</v>
      </c>
      <c r="D75" s="421">
        <f t="shared" si="7"/>
        <v>2977</v>
      </c>
      <c r="E75" s="216">
        <f t="shared" si="8"/>
        <v>127.93333333333334</v>
      </c>
      <c r="F75" s="201">
        <f t="shared" si="8"/>
        <v>70.53333333333333</v>
      </c>
      <c r="G75" s="202">
        <f t="shared" si="9"/>
        <v>198.46666666666667</v>
      </c>
    </row>
    <row r="76" spans="1:7" ht="12">
      <c r="A76" s="198" t="s">
        <v>90</v>
      </c>
      <c r="B76" s="186">
        <v>1994</v>
      </c>
      <c r="C76" s="220">
        <v>1249</v>
      </c>
      <c r="D76" s="421">
        <f t="shared" si="7"/>
        <v>3243</v>
      </c>
      <c r="E76" s="216">
        <f t="shared" si="8"/>
        <v>132.93333333333334</v>
      </c>
      <c r="F76" s="201">
        <f t="shared" si="8"/>
        <v>83.26666666666667</v>
      </c>
      <c r="G76" s="202">
        <f t="shared" si="9"/>
        <v>216.2</v>
      </c>
    </row>
    <row r="77" spans="1:7" ht="12">
      <c r="A77" s="198" t="s">
        <v>91</v>
      </c>
      <c r="B77" s="186">
        <v>1764</v>
      </c>
      <c r="C77" s="220">
        <v>662</v>
      </c>
      <c r="D77" s="421">
        <f>SUM(B77+C77)</f>
        <v>2426</v>
      </c>
      <c r="E77" s="216">
        <f>B77/15</f>
        <v>117.6</v>
      </c>
      <c r="F77" s="201">
        <f>C77/15</f>
        <v>44.13333333333333</v>
      </c>
      <c r="G77" s="202">
        <f>SUM(C77,B77)/15</f>
        <v>161.73333333333332</v>
      </c>
    </row>
    <row r="78" spans="1:7" ht="12">
      <c r="A78" s="198" t="s">
        <v>127</v>
      </c>
      <c r="B78" s="203"/>
      <c r="C78" s="220">
        <v>115</v>
      </c>
      <c r="D78" s="421">
        <f t="shared" si="7"/>
        <v>115</v>
      </c>
      <c r="E78" s="216"/>
      <c r="F78" s="201">
        <f t="shared" si="8"/>
        <v>7.666666666666667</v>
      </c>
      <c r="G78" s="202">
        <f t="shared" si="9"/>
        <v>7.666666666666667</v>
      </c>
    </row>
    <row r="79" spans="1:7" ht="12">
      <c r="A79" s="217" t="s">
        <v>92</v>
      </c>
      <c r="B79" s="489">
        <f aca="true" t="shared" si="10" ref="B79:G79">SUM(B65:B78)</f>
        <v>14385</v>
      </c>
      <c r="C79" s="490">
        <f t="shared" si="10"/>
        <v>8423</v>
      </c>
      <c r="D79" s="501">
        <f t="shared" si="10"/>
        <v>22808</v>
      </c>
      <c r="E79" s="492">
        <f t="shared" si="10"/>
        <v>959.0000000000001</v>
      </c>
      <c r="F79" s="502">
        <f t="shared" si="10"/>
        <v>561.5333333333332</v>
      </c>
      <c r="G79" s="494">
        <f t="shared" si="10"/>
        <v>1520.5333333333335</v>
      </c>
    </row>
    <row r="80" spans="1:7" ht="12">
      <c r="A80" s="211" t="s">
        <v>93</v>
      </c>
      <c r="B80" s="212"/>
      <c r="C80" s="213"/>
      <c r="D80" s="422"/>
      <c r="E80" s="212"/>
      <c r="F80" s="214"/>
      <c r="G80" s="215"/>
    </row>
    <row r="81" spans="1:7" ht="12">
      <c r="A81" s="206" t="s">
        <v>149</v>
      </c>
      <c r="B81" s="199"/>
      <c r="C81" s="423">
        <v>572</v>
      </c>
      <c r="D81" s="306">
        <f>SUM(B81:C81)</f>
        <v>572</v>
      </c>
      <c r="E81" s="216"/>
      <c r="F81" s="200">
        <f aca="true" t="shared" si="11" ref="E81:F98">C81/15</f>
        <v>38.13333333333333</v>
      </c>
      <c r="G81" s="210">
        <f aca="true" t="shared" si="12" ref="G81:G98">SUM(E81:F81)</f>
        <v>38.13333333333333</v>
      </c>
    </row>
    <row r="82" spans="1:7" ht="12">
      <c r="A82" s="198" t="s">
        <v>94</v>
      </c>
      <c r="B82" s="186">
        <v>123</v>
      </c>
      <c r="C82" s="220"/>
      <c r="D82" s="306">
        <f aca="true" t="shared" si="13" ref="D82:D97">SUM(B82:C82)</f>
        <v>123</v>
      </c>
      <c r="E82" s="216">
        <f t="shared" si="11"/>
        <v>8.2</v>
      </c>
      <c r="F82" s="200"/>
      <c r="G82" s="210">
        <f t="shared" si="12"/>
        <v>8.2</v>
      </c>
    </row>
    <row r="83" spans="1:7" ht="12">
      <c r="A83" s="198" t="s">
        <v>95</v>
      </c>
      <c r="B83" s="186">
        <v>1267</v>
      </c>
      <c r="C83" s="220">
        <v>914</v>
      </c>
      <c r="D83" s="306">
        <f t="shared" si="13"/>
        <v>2181</v>
      </c>
      <c r="E83" s="216">
        <f t="shared" si="11"/>
        <v>84.46666666666667</v>
      </c>
      <c r="F83" s="200">
        <f t="shared" si="11"/>
        <v>60.93333333333333</v>
      </c>
      <c r="G83" s="210">
        <f t="shared" si="12"/>
        <v>145.4</v>
      </c>
    </row>
    <row r="84" spans="1:7" ht="12">
      <c r="A84" s="198" t="s">
        <v>96</v>
      </c>
      <c r="B84" s="203"/>
      <c r="C84" s="220">
        <v>4</v>
      </c>
      <c r="D84" s="306">
        <f t="shared" si="13"/>
        <v>4</v>
      </c>
      <c r="E84" s="216"/>
      <c r="F84" s="200">
        <f t="shared" si="11"/>
        <v>0.26666666666666666</v>
      </c>
      <c r="G84" s="210">
        <f t="shared" si="12"/>
        <v>0.26666666666666666</v>
      </c>
    </row>
    <row r="85" spans="1:7" ht="12">
      <c r="A85" s="198" t="s">
        <v>152</v>
      </c>
      <c r="B85" s="186">
        <v>2321</v>
      </c>
      <c r="C85" s="204">
        <v>2764</v>
      </c>
      <c r="D85" s="306">
        <f t="shared" si="13"/>
        <v>5085</v>
      </c>
      <c r="E85" s="216">
        <f t="shared" si="11"/>
        <v>154.73333333333332</v>
      </c>
      <c r="F85" s="200">
        <f t="shared" si="11"/>
        <v>184.26666666666668</v>
      </c>
      <c r="G85" s="210">
        <f t="shared" si="12"/>
        <v>339</v>
      </c>
    </row>
    <row r="86" spans="1:7" ht="12">
      <c r="A86" s="198" t="s">
        <v>97</v>
      </c>
      <c r="B86" s="186">
        <v>809</v>
      </c>
      <c r="C86" s="220">
        <v>614</v>
      </c>
      <c r="D86" s="306">
        <f t="shared" si="13"/>
        <v>1423</v>
      </c>
      <c r="E86" s="216">
        <f t="shared" si="11"/>
        <v>53.93333333333333</v>
      </c>
      <c r="F86" s="200">
        <f t="shared" si="11"/>
        <v>40.93333333333333</v>
      </c>
      <c r="G86" s="210">
        <f t="shared" si="12"/>
        <v>94.86666666666666</v>
      </c>
    </row>
    <row r="87" spans="1:7" ht="12">
      <c r="A87" s="198" t="s">
        <v>201</v>
      </c>
      <c r="B87" s="203"/>
      <c r="C87" s="204">
        <v>2088</v>
      </c>
      <c r="D87" s="306">
        <f t="shared" si="13"/>
        <v>2088</v>
      </c>
      <c r="E87" s="216"/>
      <c r="F87" s="200">
        <f t="shared" si="11"/>
        <v>139.2</v>
      </c>
      <c r="G87" s="210">
        <f t="shared" si="12"/>
        <v>139.2</v>
      </c>
    </row>
    <row r="88" spans="1:7" ht="12">
      <c r="A88" s="198" t="s">
        <v>177</v>
      </c>
      <c r="B88" s="186">
        <v>1134</v>
      </c>
      <c r="C88" s="220">
        <v>1107</v>
      </c>
      <c r="D88" s="306">
        <f t="shared" si="13"/>
        <v>2241</v>
      </c>
      <c r="E88" s="216">
        <f t="shared" si="11"/>
        <v>75.6</v>
      </c>
      <c r="F88" s="200">
        <f t="shared" si="11"/>
        <v>73.8</v>
      </c>
      <c r="G88" s="210">
        <f t="shared" si="12"/>
        <v>149.39999999999998</v>
      </c>
    </row>
    <row r="89" spans="1:7" ht="12">
      <c r="A89" s="198" t="s">
        <v>98</v>
      </c>
      <c r="B89" s="186">
        <v>296</v>
      </c>
      <c r="C89" s="204"/>
      <c r="D89" s="306">
        <f t="shared" si="13"/>
        <v>296</v>
      </c>
      <c r="E89" s="216">
        <f t="shared" si="11"/>
        <v>19.733333333333334</v>
      </c>
      <c r="F89" s="200"/>
      <c r="G89" s="210">
        <f t="shared" si="12"/>
        <v>19.733333333333334</v>
      </c>
    </row>
    <row r="90" spans="1:7" ht="12">
      <c r="A90" s="206" t="s">
        <v>162</v>
      </c>
      <c r="B90" s="186">
        <v>256</v>
      </c>
      <c r="C90" s="220">
        <v>180</v>
      </c>
      <c r="D90" s="306">
        <f t="shared" si="13"/>
        <v>436</v>
      </c>
      <c r="E90" s="216">
        <f t="shared" si="11"/>
        <v>17.066666666666666</v>
      </c>
      <c r="F90" s="200">
        <f t="shared" si="11"/>
        <v>12</v>
      </c>
      <c r="G90" s="210">
        <f t="shared" si="12"/>
        <v>29.066666666666666</v>
      </c>
    </row>
    <row r="91" spans="1:7" ht="12">
      <c r="A91" s="198" t="s">
        <v>99</v>
      </c>
      <c r="B91" s="203"/>
      <c r="C91" s="220">
        <v>88</v>
      </c>
      <c r="D91" s="306">
        <f t="shared" si="13"/>
        <v>88</v>
      </c>
      <c r="E91" s="216"/>
      <c r="F91" s="200">
        <f t="shared" si="11"/>
        <v>5.866666666666666</v>
      </c>
      <c r="G91" s="210">
        <f t="shared" si="12"/>
        <v>5.866666666666666</v>
      </c>
    </row>
    <row r="92" spans="1:7" ht="12">
      <c r="A92" s="198" t="s">
        <v>100</v>
      </c>
      <c r="B92" s="203"/>
      <c r="C92" s="220">
        <v>431</v>
      </c>
      <c r="D92" s="306">
        <f t="shared" si="13"/>
        <v>431</v>
      </c>
      <c r="E92" s="216"/>
      <c r="F92" s="200">
        <f t="shared" si="11"/>
        <v>28.733333333333334</v>
      </c>
      <c r="G92" s="210">
        <f t="shared" si="12"/>
        <v>28.733333333333334</v>
      </c>
    </row>
    <row r="93" spans="1:7" ht="12">
      <c r="A93" s="198" t="s">
        <v>101</v>
      </c>
      <c r="B93" s="186">
        <v>797</v>
      </c>
      <c r="C93" s="220">
        <v>1237</v>
      </c>
      <c r="D93" s="306">
        <f t="shared" si="13"/>
        <v>2034</v>
      </c>
      <c r="E93" s="216">
        <f t="shared" si="11"/>
        <v>53.13333333333333</v>
      </c>
      <c r="F93" s="200">
        <f t="shared" si="11"/>
        <v>82.46666666666667</v>
      </c>
      <c r="G93" s="210">
        <f t="shared" si="12"/>
        <v>135.6</v>
      </c>
    </row>
    <row r="94" spans="1:7" ht="12">
      <c r="A94" s="198" t="s">
        <v>102</v>
      </c>
      <c r="B94" s="186">
        <v>1342</v>
      </c>
      <c r="C94" s="220">
        <v>343</v>
      </c>
      <c r="D94" s="306">
        <f t="shared" si="13"/>
        <v>1685</v>
      </c>
      <c r="E94" s="216">
        <f t="shared" si="11"/>
        <v>89.46666666666667</v>
      </c>
      <c r="F94" s="200">
        <f t="shared" si="11"/>
        <v>22.866666666666667</v>
      </c>
      <c r="G94" s="210">
        <f t="shared" si="12"/>
        <v>112.33333333333334</v>
      </c>
    </row>
    <row r="95" spans="1:7" ht="12">
      <c r="A95" s="198" t="s">
        <v>103</v>
      </c>
      <c r="B95" s="186">
        <v>230</v>
      </c>
      <c r="C95" s="220">
        <v>347</v>
      </c>
      <c r="D95" s="306">
        <f t="shared" si="13"/>
        <v>577</v>
      </c>
      <c r="E95" s="216">
        <f t="shared" si="11"/>
        <v>15.333333333333334</v>
      </c>
      <c r="F95" s="200">
        <f t="shared" si="11"/>
        <v>23.133333333333333</v>
      </c>
      <c r="G95" s="210">
        <f t="shared" si="12"/>
        <v>38.46666666666667</v>
      </c>
    </row>
    <row r="96" spans="1:7" ht="12">
      <c r="A96" s="198" t="s">
        <v>104</v>
      </c>
      <c r="B96" s="186">
        <v>89</v>
      </c>
      <c r="C96" s="220">
        <v>88</v>
      </c>
      <c r="D96" s="306">
        <f t="shared" si="13"/>
        <v>177</v>
      </c>
      <c r="E96" s="216">
        <f t="shared" si="11"/>
        <v>5.933333333333334</v>
      </c>
      <c r="F96" s="200">
        <f t="shared" si="11"/>
        <v>5.866666666666666</v>
      </c>
      <c r="G96" s="210">
        <f t="shared" si="12"/>
        <v>11.8</v>
      </c>
    </row>
    <row r="97" spans="1:7" ht="12">
      <c r="A97" s="198" t="s">
        <v>105</v>
      </c>
      <c r="B97" s="186">
        <v>976</v>
      </c>
      <c r="C97" s="220">
        <v>241</v>
      </c>
      <c r="D97" s="306">
        <f t="shared" si="13"/>
        <v>1217</v>
      </c>
      <c r="E97" s="216">
        <f t="shared" si="11"/>
        <v>65.06666666666666</v>
      </c>
      <c r="F97" s="200">
        <f t="shared" si="11"/>
        <v>16.066666666666666</v>
      </c>
      <c r="G97" s="210">
        <f t="shared" si="12"/>
        <v>81.13333333333333</v>
      </c>
    </row>
    <row r="98" spans="1:7" ht="12">
      <c r="A98" s="198" t="s">
        <v>106</v>
      </c>
      <c r="B98" s="186">
        <v>398</v>
      </c>
      <c r="C98" s="204"/>
      <c r="D98" s="421">
        <f>SUM(B98:C98)</f>
        <v>398</v>
      </c>
      <c r="E98" s="216">
        <f t="shared" si="11"/>
        <v>26.533333333333335</v>
      </c>
      <c r="F98" s="200"/>
      <c r="G98" s="210">
        <f t="shared" si="12"/>
        <v>26.533333333333335</v>
      </c>
    </row>
    <row r="99" spans="1:7" ht="12">
      <c r="A99" s="198" t="s">
        <v>70</v>
      </c>
      <c r="B99" s="186">
        <v>2359</v>
      </c>
      <c r="C99" s="220">
        <v>21</v>
      </c>
      <c r="D99" s="306">
        <f>SUM(B99+C99)</f>
        <v>2380</v>
      </c>
      <c r="E99" s="216">
        <f>B99/15</f>
        <v>157.26666666666668</v>
      </c>
      <c r="F99" s="201">
        <f>C99/15</f>
        <v>1.4</v>
      </c>
      <c r="G99" s="202">
        <f>SUM(C99,B99)/15</f>
        <v>158.66666666666666</v>
      </c>
    </row>
    <row r="100" spans="1:7" ht="12">
      <c r="A100" s="217" t="s">
        <v>107</v>
      </c>
      <c r="B100" s="503">
        <f aca="true" t="shared" si="14" ref="B100:G100">SUM(B81:B99)</f>
        <v>12397</v>
      </c>
      <c r="C100" s="490">
        <f t="shared" si="14"/>
        <v>11039</v>
      </c>
      <c r="D100" s="501">
        <f t="shared" si="14"/>
        <v>23436</v>
      </c>
      <c r="E100" s="492">
        <f t="shared" si="14"/>
        <v>826.4666666666665</v>
      </c>
      <c r="F100" s="504">
        <f t="shared" si="14"/>
        <v>735.9333333333334</v>
      </c>
      <c r="G100" s="505">
        <f t="shared" si="14"/>
        <v>1562.3999999999999</v>
      </c>
    </row>
    <row r="101" spans="1:7" ht="12">
      <c r="A101" s="197" t="s">
        <v>108</v>
      </c>
      <c r="B101" s="300"/>
      <c r="C101" s="297"/>
      <c r="D101" s="207"/>
      <c r="E101" s="300"/>
      <c r="F101" s="208"/>
      <c r="G101" s="207"/>
    </row>
    <row r="102" spans="1:7" ht="12">
      <c r="A102" s="198" t="s">
        <v>109</v>
      </c>
      <c r="B102" s="186">
        <v>297</v>
      </c>
      <c r="C102" s="220">
        <v>526</v>
      </c>
      <c r="D102" s="306">
        <f aca="true" t="shared" si="15" ref="D102:D113">SUM(B102+C102)</f>
        <v>823</v>
      </c>
      <c r="E102" s="301">
        <f aca="true" t="shared" si="16" ref="E102:F113">B102/15</f>
        <v>19.8</v>
      </c>
      <c r="F102" s="209">
        <f t="shared" si="16"/>
        <v>35.06666666666667</v>
      </c>
      <c r="G102" s="210">
        <f aca="true" t="shared" si="17" ref="G102:G113">SUM(E102:F102)</f>
        <v>54.866666666666674</v>
      </c>
    </row>
    <row r="103" spans="1:7" ht="12">
      <c r="A103" s="198" t="s">
        <v>110</v>
      </c>
      <c r="B103" s="186">
        <v>333</v>
      </c>
      <c r="C103" s="220">
        <v>142</v>
      </c>
      <c r="D103" s="306">
        <f t="shared" si="15"/>
        <v>475</v>
      </c>
      <c r="E103" s="301">
        <f t="shared" si="16"/>
        <v>22.2</v>
      </c>
      <c r="F103" s="209">
        <f t="shared" si="16"/>
        <v>9.466666666666667</v>
      </c>
      <c r="G103" s="210">
        <f t="shared" si="17"/>
        <v>31.666666666666664</v>
      </c>
    </row>
    <row r="104" spans="1:7" ht="12">
      <c r="A104" s="198" t="s">
        <v>145</v>
      </c>
      <c r="B104" s="186">
        <v>1130</v>
      </c>
      <c r="C104" s="220">
        <v>1090</v>
      </c>
      <c r="D104" s="306">
        <f t="shared" si="15"/>
        <v>2220</v>
      </c>
      <c r="E104" s="301">
        <f t="shared" si="16"/>
        <v>75.33333333333333</v>
      </c>
      <c r="F104" s="209">
        <f t="shared" si="16"/>
        <v>72.66666666666667</v>
      </c>
      <c r="G104" s="210">
        <f t="shared" si="17"/>
        <v>148</v>
      </c>
    </row>
    <row r="105" spans="1:7" ht="12">
      <c r="A105" s="198" t="s">
        <v>146</v>
      </c>
      <c r="B105" s="186">
        <v>179</v>
      </c>
      <c r="C105" s="204"/>
      <c r="D105" s="306">
        <f t="shared" si="15"/>
        <v>179</v>
      </c>
      <c r="E105" s="301">
        <f t="shared" si="16"/>
        <v>11.933333333333334</v>
      </c>
      <c r="F105" s="209"/>
      <c r="G105" s="210">
        <f t="shared" si="17"/>
        <v>11.933333333333334</v>
      </c>
    </row>
    <row r="106" spans="1:7" ht="12">
      <c r="A106" s="198" t="s">
        <v>111</v>
      </c>
      <c r="B106" s="186">
        <v>1831</v>
      </c>
      <c r="C106" s="220">
        <v>72</v>
      </c>
      <c r="D106" s="306">
        <f t="shared" si="15"/>
        <v>1903</v>
      </c>
      <c r="E106" s="301">
        <f t="shared" si="16"/>
        <v>122.06666666666666</v>
      </c>
      <c r="F106" s="209">
        <f t="shared" si="16"/>
        <v>4.8</v>
      </c>
      <c r="G106" s="210">
        <f t="shared" si="17"/>
        <v>126.86666666666666</v>
      </c>
    </row>
    <row r="107" spans="1:7" ht="12">
      <c r="A107" s="198" t="s">
        <v>191</v>
      </c>
      <c r="B107" s="186"/>
      <c r="C107" s="220">
        <v>105</v>
      </c>
      <c r="D107" s="306">
        <f t="shared" si="15"/>
        <v>105</v>
      </c>
      <c r="E107" s="301"/>
      <c r="F107" s="209">
        <f t="shared" si="16"/>
        <v>7</v>
      </c>
      <c r="G107" s="210">
        <f t="shared" si="17"/>
        <v>7</v>
      </c>
    </row>
    <row r="108" spans="1:7" ht="12">
      <c r="A108" s="198" t="s">
        <v>147</v>
      </c>
      <c r="B108" s="186">
        <v>68</v>
      </c>
      <c r="C108" s="204"/>
      <c r="D108" s="306">
        <f t="shared" si="15"/>
        <v>68</v>
      </c>
      <c r="E108" s="301">
        <f t="shared" si="16"/>
        <v>4.533333333333333</v>
      </c>
      <c r="F108" s="209"/>
      <c r="G108" s="210">
        <f t="shared" si="17"/>
        <v>4.533333333333333</v>
      </c>
    </row>
    <row r="109" spans="1:7" ht="12">
      <c r="A109" s="198" t="s">
        <v>153</v>
      </c>
      <c r="B109" s="186">
        <v>212</v>
      </c>
      <c r="C109" s="220">
        <v>254</v>
      </c>
      <c r="D109" s="306">
        <f t="shared" si="15"/>
        <v>466</v>
      </c>
      <c r="E109" s="301">
        <f t="shared" si="16"/>
        <v>14.133333333333333</v>
      </c>
      <c r="F109" s="209">
        <f t="shared" si="16"/>
        <v>16.933333333333334</v>
      </c>
      <c r="G109" s="210">
        <f t="shared" si="17"/>
        <v>31.066666666666666</v>
      </c>
    </row>
    <row r="110" spans="1:7" ht="12">
      <c r="A110" s="198" t="s">
        <v>112</v>
      </c>
      <c r="B110" s="186">
        <v>534</v>
      </c>
      <c r="C110" s="220">
        <v>494</v>
      </c>
      <c r="D110" s="306">
        <f t="shared" si="15"/>
        <v>1028</v>
      </c>
      <c r="E110" s="301">
        <f t="shared" si="16"/>
        <v>35.6</v>
      </c>
      <c r="F110" s="209">
        <f t="shared" si="16"/>
        <v>32.93333333333333</v>
      </c>
      <c r="G110" s="210">
        <f t="shared" si="17"/>
        <v>68.53333333333333</v>
      </c>
    </row>
    <row r="111" spans="1:7" ht="12">
      <c r="A111" s="198" t="s">
        <v>151</v>
      </c>
      <c r="B111" s="186">
        <v>240</v>
      </c>
      <c r="C111" s="204"/>
      <c r="D111" s="306">
        <f t="shared" si="15"/>
        <v>240</v>
      </c>
      <c r="E111" s="301">
        <f t="shared" si="16"/>
        <v>16</v>
      </c>
      <c r="F111" s="209"/>
      <c r="G111" s="210">
        <f t="shared" si="17"/>
        <v>16</v>
      </c>
    </row>
    <row r="112" spans="1:7" ht="12">
      <c r="A112" s="198" t="s">
        <v>113</v>
      </c>
      <c r="B112" s="203"/>
      <c r="C112" s="220">
        <v>18</v>
      </c>
      <c r="D112" s="306">
        <f t="shared" si="15"/>
        <v>18</v>
      </c>
      <c r="E112" s="301"/>
      <c r="F112" s="209">
        <f t="shared" si="16"/>
        <v>1.2</v>
      </c>
      <c r="G112" s="210">
        <f t="shared" si="17"/>
        <v>1.2</v>
      </c>
    </row>
    <row r="113" spans="1:7" ht="12">
      <c r="A113" s="198" t="s">
        <v>139</v>
      </c>
      <c r="B113" s="186">
        <v>84</v>
      </c>
      <c r="C113" s="204"/>
      <c r="D113" s="306">
        <f t="shared" si="15"/>
        <v>84</v>
      </c>
      <c r="E113" s="301">
        <f t="shared" si="16"/>
        <v>5.6</v>
      </c>
      <c r="F113" s="209"/>
      <c r="G113" s="210">
        <f t="shared" si="17"/>
        <v>5.6</v>
      </c>
    </row>
    <row r="114" spans="1:7" ht="12">
      <c r="A114" s="318" t="s">
        <v>114</v>
      </c>
      <c r="B114" s="506">
        <f aca="true" t="shared" si="18" ref="B114:G114">SUM(B102:B113)</f>
        <v>4908</v>
      </c>
      <c r="C114" s="496">
        <f t="shared" si="18"/>
        <v>2701</v>
      </c>
      <c r="D114" s="497">
        <f t="shared" si="18"/>
        <v>7609</v>
      </c>
      <c r="E114" s="498">
        <f t="shared" si="18"/>
        <v>327.20000000000005</v>
      </c>
      <c r="F114" s="507">
        <f t="shared" si="18"/>
        <v>180.06666666666666</v>
      </c>
      <c r="G114" s="500">
        <f t="shared" si="18"/>
        <v>507.2666666666667</v>
      </c>
    </row>
    <row r="115" spans="1:7" ht="12">
      <c r="A115" s="419" t="s">
        <v>115</v>
      </c>
      <c r="B115" s="506"/>
      <c r="C115" s="508">
        <v>10523</v>
      </c>
      <c r="D115" s="491">
        <f>SUM(C115)</f>
        <v>10523</v>
      </c>
      <c r="E115" s="506"/>
      <c r="F115" s="507">
        <f>C115/15</f>
        <v>701.5333333333333</v>
      </c>
      <c r="G115" s="500">
        <f>SUM(B115,C115)/15</f>
        <v>701.5333333333333</v>
      </c>
    </row>
    <row r="116" spans="1:7" ht="12">
      <c r="A116" s="211" t="s">
        <v>18</v>
      </c>
      <c r="B116" s="212"/>
      <c r="C116" s="213"/>
      <c r="D116" s="424"/>
      <c r="E116" s="199"/>
      <c r="F116" s="218"/>
      <c r="G116" s="219"/>
    </row>
    <row r="117" spans="1:7" s="308" customFormat="1" ht="12">
      <c r="A117" s="311" t="s">
        <v>31</v>
      </c>
      <c r="B117" s="312">
        <v>127</v>
      </c>
      <c r="C117" s="313"/>
      <c r="D117" s="425">
        <f>SUM(B117:C117)</f>
        <v>127</v>
      </c>
      <c r="E117" s="314">
        <f>B117/15</f>
        <v>8.466666666666667</v>
      </c>
      <c r="F117" s="313"/>
      <c r="G117" s="315">
        <f>SUM(C117,B117)/15</f>
        <v>8.466666666666667</v>
      </c>
    </row>
    <row r="118" spans="1:7" ht="12">
      <c r="A118" s="309" t="s">
        <v>116</v>
      </c>
      <c r="B118" s="310">
        <v>704</v>
      </c>
      <c r="C118" s="213"/>
      <c r="D118" s="425">
        <f>SUM(B118:C118)</f>
        <v>704</v>
      </c>
      <c r="E118" s="314">
        <f>B118/15</f>
        <v>46.93333333333333</v>
      </c>
      <c r="F118" s="213"/>
      <c r="G118" s="315">
        <f>SUM(C118,B118)/15</f>
        <v>46.93333333333333</v>
      </c>
    </row>
    <row r="119" spans="1:7" ht="12">
      <c r="A119" s="198" t="s">
        <v>59</v>
      </c>
      <c r="B119" s="203">
        <v>1742</v>
      </c>
      <c r="C119" s="204"/>
      <c r="D119" s="421">
        <f>SUM(B119+C119)</f>
        <v>1742</v>
      </c>
      <c r="E119" s="216">
        <f>B119/15</f>
        <v>116.13333333333334</v>
      </c>
      <c r="F119" s="204"/>
      <c r="G119" s="202">
        <f>SUM(C119,B119)/15</f>
        <v>116.13333333333334</v>
      </c>
    </row>
    <row r="120" spans="1:7" ht="12">
      <c r="A120" s="198" t="s">
        <v>67</v>
      </c>
      <c r="B120" s="166">
        <v>2504</v>
      </c>
      <c r="C120" s="204"/>
      <c r="D120" s="421">
        <f>SUM(B120+C120)</f>
        <v>2504</v>
      </c>
      <c r="E120" s="216">
        <f>B120/15</f>
        <v>166.93333333333334</v>
      </c>
      <c r="F120" s="204"/>
      <c r="G120" s="202">
        <f>SUM(C120,B120)/15</f>
        <v>166.93333333333334</v>
      </c>
    </row>
    <row r="121" spans="1:7" ht="12">
      <c r="A121" s="318" t="s">
        <v>117</v>
      </c>
      <c r="B121" s="489">
        <f>SUM(B117:B120)</f>
        <v>5077</v>
      </c>
      <c r="C121" s="490"/>
      <c r="D121" s="501">
        <f>SUM(D117:D120)</f>
        <v>5077</v>
      </c>
      <c r="E121" s="492">
        <f>SUM(E117:E120)</f>
        <v>338.4666666666667</v>
      </c>
      <c r="F121" s="490"/>
      <c r="G121" s="505">
        <f>SUM(G117:G120)</f>
        <v>338.4666666666667</v>
      </c>
    </row>
    <row r="122" spans="1:7" ht="12">
      <c r="A122" s="211" t="s">
        <v>118</v>
      </c>
      <c r="B122" s="199"/>
      <c r="C122" s="83"/>
      <c r="D122" s="424"/>
      <c r="E122" s="199"/>
      <c r="F122" s="218"/>
      <c r="G122" s="219"/>
    </row>
    <row r="123" spans="1:7" ht="12">
      <c r="A123" s="198" t="s">
        <v>119</v>
      </c>
      <c r="B123" s="186">
        <v>72</v>
      </c>
      <c r="C123" s="220"/>
      <c r="D123" s="421">
        <f aca="true" t="shared" si="19" ref="D123:D128">SUM(B123+C123)</f>
        <v>72</v>
      </c>
      <c r="E123" s="216">
        <f>B123/15</f>
        <v>4.8</v>
      </c>
      <c r="F123" s="201"/>
      <c r="G123" s="202">
        <f aca="true" t="shared" si="20" ref="G123:G128">SUM(C123,B123)/15</f>
        <v>4.8</v>
      </c>
    </row>
    <row r="124" spans="1:7" ht="12">
      <c r="A124" s="198" t="s">
        <v>120</v>
      </c>
      <c r="B124" s="203"/>
      <c r="C124" s="220">
        <v>1206</v>
      </c>
      <c r="D124" s="421">
        <f t="shared" si="19"/>
        <v>1206</v>
      </c>
      <c r="E124" s="216"/>
      <c r="F124" s="201">
        <f>C124/15</f>
        <v>80.4</v>
      </c>
      <c r="G124" s="202">
        <f t="shared" si="20"/>
        <v>80.4</v>
      </c>
    </row>
    <row r="125" spans="1:7" ht="12">
      <c r="A125" s="198" t="s">
        <v>121</v>
      </c>
      <c r="B125" s="203"/>
      <c r="C125" s="220">
        <v>541</v>
      </c>
      <c r="D125" s="421">
        <f t="shared" si="19"/>
        <v>541</v>
      </c>
      <c r="E125" s="216"/>
      <c r="F125" s="201">
        <f>C125/15</f>
        <v>36.06666666666667</v>
      </c>
      <c r="G125" s="202">
        <f t="shared" si="20"/>
        <v>36.06666666666667</v>
      </c>
    </row>
    <row r="126" spans="1:7" ht="12">
      <c r="A126" s="206" t="s">
        <v>173</v>
      </c>
      <c r="B126" s="186">
        <v>200</v>
      </c>
      <c r="C126" s="220"/>
      <c r="D126" s="421">
        <f t="shared" si="19"/>
        <v>200</v>
      </c>
      <c r="E126" s="216">
        <f>B126/15</f>
        <v>13.333333333333334</v>
      </c>
      <c r="F126" s="201"/>
      <c r="G126" s="202">
        <f t="shared" si="20"/>
        <v>13.333333333333334</v>
      </c>
    </row>
    <row r="127" spans="1:7" ht="12">
      <c r="A127" s="206" t="s">
        <v>174</v>
      </c>
      <c r="B127" s="278">
        <v>236</v>
      </c>
      <c r="C127" s="220"/>
      <c r="D127" s="421">
        <f t="shared" si="19"/>
        <v>236</v>
      </c>
      <c r="E127" s="216">
        <f>B127/15</f>
        <v>15.733333333333333</v>
      </c>
      <c r="F127" s="201"/>
      <c r="G127" s="202">
        <f t="shared" si="20"/>
        <v>15.733333333333333</v>
      </c>
    </row>
    <row r="128" spans="1:7" ht="12">
      <c r="A128" s="198" t="s">
        <v>122</v>
      </c>
      <c r="B128" s="186">
        <v>4284</v>
      </c>
      <c r="C128" s="221">
        <v>831</v>
      </c>
      <c r="D128" s="421">
        <f t="shared" si="19"/>
        <v>5115</v>
      </c>
      <c r="E128" s="216">
        <f>B128/15</f>
        <v>285.6</v>
      </c>
      <c r="F128" s="201">
        <f>C128/15</f>
        <v>55.4</v>
      </c>
      <c r="G128" s="202">
        <f t="shared" si="20"/>
        <v>341</v>
      </c>
    </row>
    <row r="129" spans="1:7" ht="12">
      <c r="A129" s="217" t="s">
        <v>123</v>
      </c>
      <c r="B129" s="506">
        <f aca="true" t="shared" si="21" ref="B129:G129">SUM(B123:B128)</f>
        <v>4792</v>
      </c>
      <c r="C129" s="509">
        <f t="shared" si="21"/>
        <v>2578</v>
      </c>
      <c r="D129" s="501">
        <f t="shared" si="21"/>
        <v>7370</v>
      </c>
      <c r="E129" s="492">
        <f t="shared" si="21"/>
        <v>319.4666666666667</v>
      </c>
      <c r="F129" s="502">
        <f t="shared" si="21"/>
        <v>171.86666666666667</v>
      </c>
      <c r="G129" s="500">
        <f t="shared" si="21"/>
        <v>491.33333333333337</v>
      </c>
    </row>
    <row r="130" spans="1:7" ht="12">
      <c r="A130" s="222" t="s">
        <v>32</v>
      </c>
      <c r="B130" s="223"/>
      <c r="C130" s="224"/>
      <c r="D130" s="426"/>
      <c r="E130" s="302"/>
      <c r="F130" s="225"/>
      <c r="G130" s="226"/>
    </row>
    <row r="131" spans="1:7" ht="12.75">
      <c r="A131" s="198" t="s">
        <v>124</v>
      </c>
      <c r="B131" s="360">
        <v>4</v>
      </c>
      <c r="C131" s="204"/>
      <c r="D131" s="427">
        <f>SUM(B131:C131)</f>
        <v>4</v>
      </c>
      <c r="E131" s="228">
        <f>B131/15</f>
        <v>0.26666666666666666</v>
      </c>
      <c r="F131" s="201"/>
      <c r="G131" s="229">
        <f>SUM(E131:F131)</f>
        <v>0.26666666666666666</v>
      </c>
    </row>
    <row r="132" spans="1:7" ht="12">
      <c r="A132" s="227" t="s">
        <v>32</v>
      </c>
      <c r="B132" s="278">
        <v>27</v>
      </c>
      <c r="C132" s="460"/>
      <c r="D132" s="461">
        <f>SUM(B132:C132)</f>
        <v>27</v>
      </c>
      <c r="E132" s="228">
        <f>B132/15</f>
        <v>1.8</v>
      </c>
      <c r="F132" s="462"/>
      <c r="G132" s="229">
        <f>SUM(E132:F132)</f>
        <v>1.8</v>
      </c>
    </row>
    <row r="133" spans="1:7" ht="12">
      <c r="A133" s="217" t="s">
        <v>125</v>
      </c>
      <c r="B133" s="506">
        <f>SUM(B131:B132)</f>
        <v>31</v>
      </c>
      <c r="C133" s="509"/>
      <c r="D133" s="497">
        <f>SUM(D131:D132)</f>
        <v>31</v>
      </c>
      <c r="E133" s="498">
        <f>B133/15</f>
        <v>2.066666666666667</v>
      </c>
      <c r="F133" s="510"/>
      <c r="G133" s="494">
        <f>SUM(G131:G132)</f>
        <v>2.066666666666667</v>
      </c>
    </row>
    <row r="134" spans="1:7" ht="12">
      <c r="A134" s="230" t="s">
        <v>126</v>
      </c>
      <c r="B134" s="511">
        <f>SUM(B46+B79+B100+B114+B63+B115+B121+B129+B133)</f>
        <v>123027</v>
      </c>
      <c r="C134" s="512">
        <f>SUM(C46+C79+C100+C114+C63+C115+C121+C129+C133)</f>
        <v>43945</v>
      </c>
      <c r="D134" s="480">
        <f>SUM(B134:C134)</f>
        <v>166972</v>
      </c>
      <c r="E134" s="513">
        <f>SUM(E46+E79+E100+E114+E63+E115+E121+E129+E133)</f>
        <v>8197.6</v>
      </c>
      <c r="F134" s="514">
        <f>SUM(F46+F79+F100+F114+F63+F115+F121+F129+F133)</f>
        <v>2929.6666666666665</v>
      </c>
      <c r="G134" s="515">
        <f>SUM(G46+G79+G100+G114+G63+G115+G121+G129+G133)</f>
        <v>11131.46666666667</v>
      </c>
    </row>
    <row r="136" spans="1:7" ht="24.75" customHeight="1">
      <c r="A136" s="597" t="s">
        <v>202</v>
      </c>
      <c r="B136" s="597"/>
      <c r="C136" s="597"/>
      <c r="D136" s="597"/>
      <c r="E136" s="597"/>
      <c r="F136" s="597"/>
      <c r="G136" s="597"/>
    </row>
  </sheetData>
  <mergeCells count="5">
    <mergeCell ref="A136:G136"/>
    <mergeCell ref="A3:G3"/>
    <mergeCell ref="A6:A7"/>
    <mergeCell ref="B6:D6"/>
    <mergeCell ref="E6:G6"/>
  </mergeCells>
  <printOptions horizontalCentered="1"/>
  <pageMargins left="0.25" right="0.25" top="1" bottom="1" header="0.5" footer="0.5"/>
  <pageSetup firstPageNumber="11" useFirstPageNumber="1" horizontalDpi="600" verticalDpi="600" orientation="portrait" scale="74" r:id="rId1"/>
  <headerFooter alignWithMargins="0">
    <oddFooter xml:space="preserve">&amp;L11/13/03
&amp;CPage &amp;P&amp;ROffice of IRAA </oddFooter>
  </headerFooter>
  <rowBreaks count="2" manualBreakCount="2">
    <brk id="63" max="255" man="1"/>
    <brk id="121" max="255" man="1"/>
  </rowBreaks>
</worksheet>
</file>

<file path=xl/worksheets/sheet5.xml><?xml version="1.0" encoding="utf-8"?>
<worksheet xmlns="http://schemas.openxmlformats.org/spreadsheetml/2006/main" xmlns:r="http://schemas.openxmlformats.org/officeDocument/2006/relationships">
  <dimension ref="A1:K137"/>
  <sheetViews>
    <sheetView zoomScale="50" zoomScaleNormal="50" workbookViewId="0" topLeftCell="A1">
      <pane ySplit="6" topLeftCell="BM7" activePane="bottomLeft" state="frozen"/>
      <selection pane="topLeft" activeCell="A1" sqref="A1"/>
      <selection pane="bottomLeft" activeCell="A8" sqref="A8"/>
    </sheetView>
  </sheetViews>
  <sheetFormatPr defaultColWidth="9.140625" defaultRowHeight="12.75"/>
  <cols>
    <col min="1" max="1" width="48.8515625" style="92" customWidth="1"/>
    <col min="2" max="2" width="8.57421875" style="92" customWidth="1"/>
    <col min="3" max="3" width="8.140625" style="100" customWidth="1"/>
    <col min="4" max="4" width="9.140625" style="100" customWidth="1"/>
    <col min="5" max="5" width="8.8515625" style="100" customWidth="1"/>
    <col min="6" max="6" width="7.8515625" style="100" customWidth="1"/>
    <col min="7" max="7" width="9.57421875" style="100" bestFit="1" customWidth="1"/>
    <col min="8" max="8" width="9.28125" style="100" customWidth="1"/>
    <col min="9" max="9" width="9.57421875" style="100" customWidth="1"/>
    <col min="10" max="10" width="9.00390625" style="92" customWidth="1"/>
    <col min="11" max="16384" width="9.140625" style="92" customWidth="1"/>
  </cols>
  <sheetData>
    <row r="1" spans="1:10" s="102" customFormat="1" ht="15.75">
      <c r="A1" s="620" t="s">
        <v>130</v>
      </c>
      <c r="B1" s="591"/>
      <c r="C1" s="591"/>
      <c r="D1" s="591"/>
      <c r="E1" s="591"/>
      <c r="F1" s="591"/>
      <c r="G1" s="591"/>
      <c r="H1" s="591"/>
      <c r="I1" s="591"/>
      <c r="J1" s="591"/>
    </row>
    <row r="2" spans="1:10" s="102" customFormat="1" ht="15">
      <c r="A2" s="621" t="s">
        <v>195</v>
      </c>
      <c r="B2" s="591"/>
      <c r="C2" s="591"/>
      <c r="D2" s="591"/>
      <c r="E2" s="591"/>
      <c r="F2" s="591"/>
      <c r="G2" s="591"/>
      <c r="H2" s="591"/>
      <c r="I2" s="591"/>
      <c r="J2" s="591"/>
    </row>
    <row r="3" spans="1:10" s="102" customFormat="1" ht="17.25" customHeight="1">
      <c r="A3" s="622" t="s">
        <v>188</v>
      </c>
      <c r="B3" s="622"/>
      <c r="C3" s="622"/>
      <c r="D3" s="622"/>
      <c r="E3" s="622"/>
      <c r="F3" s="622"/>
      <c r="G3" s="622"/>
      <c r="H3" s="622"/>
      <c r="I3" s="622"/>
      <c r="J3" s="622"/>
    </row>
    <row r="4" spans="1:10" s="102" customFormat="1" ht="17.25" customHeight="1">
      <c r="A4" s="338"/>
      <c r="B4" s="304"/>
      <c r="C4" s="304"/>
      <c r="D4" s="304"/>
      <c r="E4" s="304"/>
      <c r="F4" s="304"/>
      <c r="G4" s="304"/>
      <c r="H4" s="304"/>
      <c r="I4" s="304"/>
      <c r="J4" s="304"/>
    </row>
    <row r="5" spans="1:10" ht="12.75">
      <c r="A5" s="136"/>
      <c r="B5" s="623" t="s">
        <v>23</v>
      </c>
      <c r="C5" s="624"/>
      <c r="D5" s="625"/>
      <c r="E5" s="626" t="s">
        <v>131</v>
      </c>
      <c r="F5" s="626"/>
      <c r="G5" s="626"/>
      <c r="H5" s="627" t="s">
        <v>6</v>
      </c>
      <c r="I5" s="626"/>
      <c r="J5" s="628"/>
    </row>
    <row r="6" spans="1:10" ht="25.5">
      <c r="A6" s="137" t="s">
        <v>135</v>
      </c>
      <c r="B6" s="573">
        <v>2002</v>
      </c>
      <c r="C6" s="574">
        <v>2003</v>
      </c>
      <c r="D6" s="575" t="s">
        <v>132</v>
      </c>
      <c r="E6" s="134">
        <v>2002</v>
      </c>
      <c r="F6" s="118">
        <v>2003</v>
      </c>
      <c r="G6" s="140" t="s">
        <v>132</v>
      </c>
      <c r="H6" s="134">
        <v>2002</v>
      </c>
      <c r="I6" s="118">
        <v>2003</v>
      </c>
      <c r="J6" s="88" t="s">
        <v>132</v>
      </c>
    </row>
    <row r="7" spans="1:10" s="131" customFormat="1" ht="12.75">
      <c r="A7" s="127" t="s">
        <v>143</v>
      </c>
      <c r="B7" s="570"/>
      <c r="C7" s="571"/>
      <c r="D7" s="572"/>
      <c r="E7" s="128"/>
      <c r="F7" s="129"/>
      <c r="G7" s="130"/>
      <c r="H7" s="128"/>
      <c r="I7" s="129"/>
      <c r="J7" s="130"/>
    </row>
    <row r="8" spans="1:10" ht="12.75">
      <c r="A8" s="89" t="s">
        <v>52</v>
      </c>
      <c r="B8" s="90">
        <v>1272</v>
      </c>
      <c r="C8" s="91">
        <v>1553</v>
      </c>
      <c r="D8" s="103">
        <f>(C8-B8)/B8</f>
        <v>0.2209119496855346</v>
      </c>
      <c r="E8" s="93"/>
      <c r="F8" s="94"/>
      <c r="G8" s="558"/>
      <c r="H8" s="90">
        <f>SUM(B8+E8)</f>
        <v>1272</v>
      </c>
      <c r="I8" s="91">
        <f>SUM(C8+F8)</f>
        <v>1553</v>
      </c>
      <c r="J8" s="103">
        <f>(I8-H8)/H8</f>
        <v>0.2209119496855346</v>
      </c>
    </row>
    <row r="9" spans="1:10" ht="13.5" customHeight="1">
      <c r="A9" s="89" t="s">
        <v>53</v>
      </c>
      <c r="B9" s="90">
        <v>3744</v>
      </c>
      <c r="C9" s="91">
        <v>3421</v>
      </c>
      <c r="D9" s="103">
        <f aca="true" t="shared" si="0" ref="D9:D44">(C9-B9)/B9</f>
        <v>-0.08627136752136752</v>
      </c>
      <c r="E9" s="90">
        <v>93</v>
      </c>
      <c r="F9" s="91">
        <v>75</v>
      </c>
      <c r="G9" s="103">
        <f aca="true" t="shared" si="1" ref="G9:G43">(F9-E9)/E9</f>
        <v>-0.1935483870967742</v>
      </c>
      <c r="H9" s="90">
        <f aca="true" t="shared" si="2" ref="H9:H44">SUM(B9+E9)</f>
        <v>3837</v>
      </c>
      <c r="I9" s="91">
        <f aca="true" t="shared" si="3" ref="I9:I44">SUM(C9+F9)</f>
        <v>3496</v>
      </c>
      <c r="J9" s="103">
        <f>(I9-H9)/H9</f>
        <v>-0.08887151420380505</v>
      </c>
    </row>
    <row r="10" spans="1:10" ht="12.75">
      <c r="A10" s="89" t="s">
        <v>12</v>
      </c>
      <c r="B10" s="90">
        <v>792</v>
      </c>
      <c r="C10" s="91">
        <v>778</v>
      </c>
      <c r="D10" s="103">
        <f t="shared" si="0"/>
        <v>-0.017676767676767676</v>
      </c>
      <c r="E10" s="90"/>
      <c r="F10" s="91"/>
      <c r="G10" s="103"/>
      <c r="H10" s="90">
        <f t="shared" si="2"/>
        <v>792</v>
      </c>
      <c r="I10" s="91">
        <f t="shared" si="3"/>
        <v>778</v>
      </c>
      <c r="J10" s="103">
        <f>(I10-H10)/H10</f>
        <v>-0.017676767676767676</v>
      </c>
    </row>
    <row r="11" spans="1:10" ht="12.75">
      <c r="A11" s="89" t="s">
        <v>142</v>
      </c>
      <c r="B11" s="90"/>
      <c r="C11" s="91"/>
      <c r="D11" s="103"/>
      <c r="E11" s="90"/>
      <c r="F11" s="91"/>
      <c r="G11" s="103"/>
      <c r="H11" s="90"/>
      <c r="I11" s="91"/>
      <c r="J11" s="103"/>
    </row>
    <row r="12" spans="1:10" ht="12.75">
      <c r="A12" s="125" t="s">
        <v>140</v>
      </c>
      <c r="B12" s="90">
        <v>4803</v>
      </c>
      <c r="C12" s="91">
        <v>4826</v>
      </c>
      <c r="D12" s="103">
        <f t="shared" si="0"/>
        <v>0.004788673745575682</v>
      </c>
      <c r="E12" s="90">
        <v>463</v>
      </c>
      <c r="F12" s="91">
        <v>514</v>
      </c>
      <c r="G12" s="103">
        <f t="shared" si="1"/>
        <v>0.1101511879049676</v>
      </c>
      <c r="H12" s="90">
        <f t="shared" si="2"/>
        <v>5266</v>
      </c>
      <c r="I12" s="91">
        <f t="shared" si="3"/>
        <v>5340</v>
      </c>
      <c r="J12" s="103">
        <f>(I12-H12)/H12</f>
        <v>0.01405241169768325</v>
      </c>
    </row>
    <row r="13" spans="1:10" ht="12.75">
      <c r="A13" s="125" t="s">
        <v>171</v>
      </c>
      <c r="B13" s="90">
        <v>571</v>
      </c>
      <c r="C13" s="91">
        <v>318</v>
      </c>
      <c r="D13" s="103">
        <f t="shared" si="0"/>
        <v>-0.44308231173380036</v>
      </c>
      <c r="E13" s="90">
        <v>37</v>
      </c>
      <c r="F13" s="91">
        <v>92</v>
      </c>
      <c r="G13" s="103">
        <f t="shared" si="1"/>
        <v>1.4864864864864864</v>
      </c>
      <c r="H13" s="90">
        <f t="shared" si="2"/>
        <v>608</v>
      </c>
      <c r="I13" s="91">
        <f t="shared" si="3"/>
        <v>410</v>
      </c>
      <c r="J13" s="103">
        <f>(I13-H13)/H13</f>
        <v>-0.3256578947368421</v>
      </c>
    </row>
    <row r="14" spans="1:10" ht="12.75">
      <c r="A14" s="125" t="s">
        <v>141</v>
      </c>
      <c r="B14" s="90">
        <v>1002</v>
      </c>
      <c r="C14" s="91">
        <v>1306</v>
      </c>
      <c r="D14" s="103">
        <f t="shared" si="0"/>
        <v>0.3033932135728543</v>
      </c>
      <c r="E14" s="90"/>
      <c r="F14" s="91"/>
      <c r="G14" s="103"/>
      <c r="H14" s="90">
        <f t="shared" si="2"/>
        <v>1002</v>
      </c>
      <c r="I14" s="91">
        <f t="shared" si="3"/>
        <v>1306</v>
      </c>
      <c r="J14" s="103">
        <f>(I14-H14)/H14</f>
        <v>0.3033932135728543</v>
      </c>
    </row>
    <row r="15" spans="1:10" ht="12.75">
      <c r="A15" s="89" t="s">
        <v>54</v>
      </c>
      <c r="B15" s="90">
        <v>3116</v>
      </c>
      <c r="C15" s="91">
        <v>3358</v>
      </c>
      <c r="D15" s="103">
        <f t="shared" si="0"/>
        <v>0.07766367137355584</v>
      </c>
      <c r="E15" s="90">
        <v>500</v>
      </c>
      <c r="F15" s="91">
        <v>496</v>
      </c>
      <c r="G15" s="103">
        <f t="shared" si="1"/>
        <v>-0.008</v>
      </c>
      <c r="H15" s="90">
        <f t="shared" si="2"/>
        <v>3616</v>
      </c>
      <c r="I15" s="91">
        <f t="shared" si="3"/>
        <v>3854</v>
      </c>
      <c r="J15" s="103">
        <f>(I15-H15)/H15</f>
        <v>0.06581858407079647</v>
      </c>
    </row>
    <row r="16" spans="1:10" ht="12.75">
      <c r="A16" s="89" t="s">
        <v>55</v>
      </c>
      <c r="B16" s="90"/>
      <c r="C16" s="91"/>
      <c r="D16" s="103"/>
      <c r="E16" s="90"/>
      <c r="F16" s="91"/>
      <c r="G16" s="103"/>
      <c r="H16" s="90"/>
      <c r="I16" s="91"/>
      <c r="J16" s="103"/>
    </row>
    <row r="17" spans="1:10" ht="12.75">
      <c r="A17" s="89" t="s">
        <v>56</v>
      </c>
      <c r="B17" s="90">
        <v>5695</v>
      </c>
      <c r="C17" s="91">
        <v>6452</v>
      </c>
      <c r="D17" s="103">
        <f t="shared" si="0"/>
        <v>0.13292361720807727</v>
      </c>
      <c r="E17" s="90">
        <v>235</v>
      </c>
      <c r="F17" s="91">
        <v>227</v>
      </c>
      <c r="G17" s="103">
        <f t="shared" si="1"/>
        <v>-0.03404255319148936</v>
      </c>
      <c r="H17" s="90">
        <f t="shared" si="2"/>
        <v>5930</v>
      </c>
      <c r="I17" s="91">
        <f t="shared" si="3"/>
        <v>6679</v>
      </c>
      <c r="J17" s="103">
        <f aca="true" t="shared" si="4" ref="J17:J27">(I17-H17)/H17</f>
        <v>0.12630691399662733</v>
      </c>
    </row>
    <row r="18" spans="1:10" ht="12.75">
      <c r="A18" s="89" t="s">
        <v>57</v>
      </c>
      <c r="B18" s="90">
        <v>345</v>
      </c>
      <c r="C18" s="91">
        <v>329</v>
      </c>
      <c r="D18" s="103">
        <f t="shared" si="0"/>
        <v>-0.0463768115942029</v>
      </c>
      <c r="E18" s="90"/>
      <c r="F18" s="91"/>
      <c r="G18" s="103"/>
      <c r="H18" s="90">
        <f t="shared" si="2"/>
        <v>345</v>
      </c>
      <c r="I18" s="91">
        <f t="shared" si="3"/>
        <v>329</v>
      </c>
      <c r="J18" s="103">
        <f t="shared" si="4"/>
        <v>-0.0463768115942029</v>
      </c>
    </row>
    <row r="19" spans="1:10" ht="12.75">
      <c r="A19" s="89" t="s">
        <v>58</v>
      </c>
      <c r="B19" s="90">
        <v>2848</v>
      </c>
      <c r="C19" s="91">
        <v>2522</v>
      </c>
      <c r="D19" s="103">
        <f t="shared" si="0"/>
        <v>-0.11446629213483146</v>
      </c>
      <c r="E19" s="90">
        <v>284</v>
      </c>
      <c r="F19" s="91">
        <v>561</v>
      </c>
      <c r="G19" s="103">
        <f t="shared" si="1"/>
        <v>0.9753521126760564</v>
      </c>
      <c r="H19" s="90">
        <f t="shared" si="2"/>
        <v>3132</v>
      </c>
      <c r="I19" s="91">
        <f t="shared" si="3"/>
        <v>3083</v>
      </c>
      <c r="J19" s="103">
        <f t="shared" si="4"/>
        <v>-0.015644955300127713</v>
      </c>
    </row>
    <row r="20" spans="1:10" ht="12.75">
      <c r="A20" s="89" t="s">
        <v>144</v>
      </c>
      <c r="B20" s="90">
        <v>56</v>
      </c>
      <c r="C20" s="91">
        <v>32</v>
      </c>
      <c r="D20" s="103">
        <f t="shared" si="0"/>
        <v>-0.42857142857142855</v>
      </c>
      <c r="E20" s="90"/>
      <c r="F20" s="91"/>
      <c r="G20" s="103"/>
      <c r="H20" s="90">
        <f t="shared" si="2"/>
        <v>56</v>
      </c>
      <c r="I20" s="91">
        <f t="shared" si="3"/>
        <v>32</v>
      </c>
      <c r="J20" s="103">
        <f t="shared" si="4"/>
        <v>-0.42857142857142855</v>
      </c>
    </row>
    <row r="21" spans="1:10" ht="12.75">
      <c r="A21" s="89" t="s">
        <v>59</v>
      </c>
      <c r="B21" s="90">
        <v>7652</v>
      </c>
      <c r="C21" s="91">
        <v>7298</v>
      </c>
      <c r="D21" s="103">
        <f t="shared" si="0"/>
        <v>-0.04626241505488761</v>
      </c>
      <c r="E21" s="90">
        <v>462</v>
      </c>
      <c r="F21" s="91">
        <v>468</v>
      </c>
      <c r="G21" s="103">
        <f t="shared" si="1"/>
        <v>0.012987012987012988</v>
      </c>
      <c r="H21" s="90">
        <f t="shared" si="2"/>
        <v>8114</v>
      </c>
      <c r="I21" s="91">
        <f t="shared" si="3"/>
        <v>7766</v>
      </c>
      <c r="J21" s="103">
        <f t="shared" si="4"/>
        <v>-0.04288883411387725</v>
      </c>
    </row>
    <row r="22" spans="1:10" ht="12.75">
      <c r="A22" s="89" t="s">
        <v>60</v>
      </c>
      <c r="B22" s="90">
        <v>294</v>
      </c>
      <c r="C22" s="91">
        <v>377</v>
      </c>
      <c r="D22" s="103">
        <f t="shared" si="0"/>
        <v>0.282312925170068</v>
      </c>
      <c r="E22" s="90"/>
      <c r="F22" s="91">
        <v>4</v>
      </c>
      <c r="G22" s="103"/>
      <c r="H22" s="90">
        <f t="shared" si="2"/>
        <v>294</v>
      </c>
      <c r="I22" s="91">
        <f t="shared" si="3"/>
        <v>381</v>
      </c>
      <c r="J22" s="103">
        <f t="shared" si="4"/>
        <v>0.29591836734693877</v>
      </c>
    </row>
    <row r="23" spans="1:10" ht="12.75">
      <c r="A23" s="89" t="s">
        <v>61</v>
      </c>
      <c r="B23" s="90">
        <v>160</v>
      </c>
      <c r="C23" s="91">
        <v>188</v>
      </c>
      <c r="D23" s="103">
        <f t="shared" si="0"/>
        <v>0.175</v>
      </c>
      <c r="E23" s="90"/>
      <c r="F23" s="91"/>
      <c r="G23" s="103"/>
      <c r="H23" s="90">
        <f t="shared" si="2"/>
        <v>160</v>
      </c>
      <c r="I23" s="91">
        <f t="shared" si="3"/>
        <v>188</v>
      </c>
      <c r="J23" s="103">
        <f t="shared" si="4"/>
        <v>0.175</v>
      </c>
    </row>
    <row r="24" spans="1:10" ht="12.75">
      <c r="A24" s="89" t="s">
        <v>62</v>
      </c>
      <c r="B24" s="90">
        <v>24</v>
      </c>
      <c r="C24" s="91">
        <v>4</v>
      </c>
      <c r="D24" s="103">
        <f t="shared" si="0"/>
        <v>-0.8333333333333334</v>
      </c>
      <c r="E24" s="90"/>
      <c r="F24" s="91"/>
      <c r="G24" s="103"/>
      <c r="H24" s="90">
        <f t="shared" si="2"/>
        <v>24</v>
      </c>
      <c r="I24" s="91">
        <f t="shared" si="3"/>
        <v>4</v>
      </c>
      <c r="J24" s="103">
        <f t="shared" si="4"/>
        <v>-0.8333333333333334</v>
      </c>
    </row>
    <row r="25" spans="1:10" ht="12.75">
      <c r="A25" s="89" t="s">
        <v>64</v>
      </c>
      <c r="B25" s="90">
        <v>1003</v>
      </c>
      <c r="C25" s="91">
        <v>1042</v>
      </c>
      <c r="D25" s="103">
        <f t="shared" si="0"/>
        <v>0.038883349950149554</v>
      </c>
      <c r="E25" s="90">
        <v>884</v>
      </c>
      <c r="F25" s="91">
        <v>1083</v>
      </c>
      <c r="G25" s="103">
        <f t="shared" si="1"/>
        <v>0.2251131221719457</v>
      </c>
      <c r="H25" s="90">
        <f t="shared" si="2"/>
        <v>1887</v>
      </c>
      <c r="I25" s="91">
        <f t="shared" si="3"/>
        <v>2125</v>
      </c>
      <c r="J25" s="103">
        <f t="shared" si="4"/>
        <v>0.12612612612612611</v>
      </c>
    </row>
    <row r="26" spans="1:10" ht="12.75">
      <c r="A26" s="89" t="s">
        <v>63</v>
      </c>
      <c r="B26" s="90">
        <v>7788</v>
      </c>
      <c r="C26" s="91">
        <v>7742</v>
      </c>
      <c r="D26" s="103">
        <f t="shared" si="0"/>
        <v>-0.005906522855675398</v>
      </c>
      <c r="E26" s="90">
        <v>321</v>
      </c>
      <c r="F26" s="91">
        <v>358</v>
      </c>
      <c r="G26" s="103">
        <f t="shared" si="1"/>
        <v>0.11526479750778816</v>
      </c>
      <c r="H26" s="90">
        <f t="shared" si="2"/>
        <v>8109</v>
      </c>
      <c r="I26" s="91">
        <f t="shared" si="3"/>
        <v>8100</v>
      </c>
      <c r="J26" s="103">
        <f t="shared" si="4"/>
        <v>-0.0011098779134295228</v>
      </c>
    </row>
    <row r="27" spans="1:10" ht="12.75">
      <c r="A27" s="89" t="s">
        <v>189</v>
      </c>
      <c r="B27" s="90">
        <v>150</v>
      </c>
      <c r="C27" s="91">
        <v>185</v>
      </c>
      <c r="D27" s="103">
        <f t="shared" si="0"/>
        <v>0.23333333333333334</v>
      </c>
      <c r="E27" s="90"/>
      <c r="F27" s="91"/>
      <c r="G27" s="103"/>
      <c r="H27" s="90">
        <f t="shared" si="2"/>
        <v>150</v>
      </c>
      <c r="I27" s="91">
        <f t="shared" si="3"/>
        <v>185</v>
      </c>
      <c r="J27" s="103">
        <f t="shared" si="4"/>
        <v>0.23333333333333334</v>
      </c>
    </row>
    <row r="28" spans="1:10" ht="12.75">
      <c r="A28" s="89" t="s">
        <v>65</v>
      </c>
      <c r="B28" s="90">
        <v>106</v>
      </c>
      <c r="C28" s="91">
        <v>114</v>
      </c>
      <c r="D28" s="103">
        <f t="shared" si="0"/>
        <v>0.07547169811320754</v>
      </c>
      <c r="E28" s="90"/>
      <c r="F28" s="91"/>
      <c r="G28" s="103"/>
      <c r="H28" s="90">
        <f t="shared" si="2"/>
        <v>106</v>
      </c>
      <c r="I28" s="91">
        <f t="shared" si="3"/>
        <v>114</v>
      </c>
      <c r="J28" s="103">
        <f>(I28-H28)/H28</f>
        <v>0.07547169811320754</v>
      </c>
    </row>
    <row r="29" spans="1:10" ht="12.75">
      <c r="A29" s="89" t="s">
        <v>180</v>
      </c>
      <c r="B29" s="90">
        <v>28</v>
      </c>
      <c r="C29" s="91">
        <v>20</v>
      </c>
      <c r="D29" s="103">
        <f t="shared" si="0"/>
        <v>-0.2857142857142857</v>
      </c>
      <c r="E29" s="90"/>
      <c r="F29" s="91"/>
      <c r="G29" s="103"/>
      <c r="H29" s="90">
        <f t="shared" si="2"/>
        <v>28</v>
      </c>
      <c r="I29" s="91">
        <f t="shared" si="3"/>
        <v>20</v>
      </c>
      <c r="J29" s="103">
        <f>(I29-H29)/H29</f>
        <v>-0.2857142857142857</v>
      </c>
    </row>
    <row r="30" spans="1:10" ht="12.75">
      <c r="A30" s="89" t="s">
        <v>66</v>
      </c>
      <c r="B30" s="90">
        <v>256</v>
      </c>
      <c r="C30" s="91">
        <v>193</v>
      </c>
      <c r="D30" s="103">
        <f t="shared" si="0"/>
        <v>-0.24609375</v>
      </c>
      <c r="E30" s="90">
        <v>5</v>
      </c>
      <c r="F30" s="91">
        <v>1</v>
      </c>
      <c r="G30" s="103">
        <f t="shared" si="1"/>
        <v>-0.8</v>
      </c>
      <c r="H30" s="90">
        <f t="shared" si="2"/>
        <v>261</v>
      </c>
      <c r="I30" s="91">
        <f t="shared" si="3"/>
        <v>194</v>
      </c>
      <c r="J30" s="103">
        <f aca="true" t="shared" si="5" ref="J30:J61">(I30-H30)/H30</f>
        <v>-0.2567049808429119</v>
      </c>
    </row>
    <row r="31" spans="1:10" ht="12.75">
      <c r="A31" s="89" t="s">
        <v>67</v>
      </c>
      <c r="B31" s="90">
        <v>9587</v>
      </c>
      <c r="C31" s="91">
        <v>9187</v>
      </c>
      <c r="D31" s="103">
        <f t="shared" si="0"/>
        <v>-0.04172316678835924</v>
      </c>
      <c r="E31" s="90">
        <v>152</v>
      </c>
      <c r="F31" s="91">
        <v>309</v>
      </c>
      <c r="G31" s="103">
        <f t="shared" si="1"/>
        <v>1.0328947368421053</v>
      </c>
      <c r="H31" s="90">
        <f t="shared" si="2"/>
        <v>9739</v>
      </c>
      <c r="I31" s="91">
        <f t="shared" si="3"/>
        <v>9496</v>
      </c>
      <c r="J31" s="103">
        <f t="shared" si="5"/>
        <v>-0.024951227025361948</v>
      </c>
    </row>
    <row r="32" spans="1:10" ht="12.75">
      <c r="A32" s="89" t="s">
        <v>68</v>
      </c>
      <c r="B32" s="90">
        <v>356</v>
      </c>
      <c r="C32" s="91">
        <v>363</v>
      </c>
      <c r="D32" s="103">
        <f t="shared" si="0"/>
        <v>0.019662921348314606</v>
      </c>
      <c r="E32" s="90">
        <v>91</v>
      </c>
      <c r="F32" s="91">
        <v>97</v>
      </c>
      <c r="G32" s="103">
        <f t="shared" si="1"/>
        <v>0.06593406593406594</v>
      </c>
      <c r="H32" s="90">
        <f t="shared" si="2"/>
        <v>447</v>
      </c>
      <c r="I32" s="91">
        <f t="shared" si="3"/>
        <v>460</v>
      </c>
      <c r="J32" s="103">
        <f t="shared" si="5"/>
        <v>0.029082774049217</v>
      </c>
    </row>
    <row r="33" spans="1:10" ht="12.75">
      <c r="A33" s="89" t="s">
        <v>69</v>
      </c>
      <c r="B33" s="90">
        <v>3651</v>
      </c>
      <c r="C33" s="91">
        <v>3315</v>
      </c>
      <c r="D33" s="103">
        <f t="shared" si="0"/>
        <v>-0.09202958093672967</v>
      </c>
      <c r="E33" s="90">
        <v>165</v>
      </c>
      <c r="F33" s="91">
        <v>214</v>
      </c>
      <c r="G33" s="103">
        <f t="shared" si="1"/>
        <v>0.296969696969697</v>
      </c>
      <c r="H33" s="90">
        <f t="shared" si="2"/>
        <v>3816</v>
      </c>
      <c r="I33" s="91">
        <f t="shared" si="3"/>
        <v>3529</v>
      </c>
      <c r="J33" s="103">
        <f t="shared" si="5"/>
        <v>-0.07520964360587003</v>
      </c>
    </row>
    <row r="34" spans="1:10" ht="12.75">
      <c r="A34" s="198" t="s">
        <v>172</v>
      </c>
      <c r="B34" s="90">
        <v>75</v>
      </c>
      <c r="C34" s="91">
        <v>45</v>
      </c>
      <c r="D34" s="103">
        <f t="shared" si="0"/>
        <v>-0.4</v>
      </c>
      <c r="E34" s="90"/>
      <c r="F34" s="91"/>
      <c r="G34" s="103"/>
      <c r="H34" s="90">
        <f t="shared" si="2"/>
        <v>75</v>
      </c>
      <c r="I34" s="91">
        <f t="shared" si="3"/>
        <v>45</v>
      </c>
      <c r="J34" s="103">
        <f t="shared" si="5"/>
        <v>-0.4</v>
      </c>
    </row>
    <row r="35" spans="1:10" ht="12.75">
      <c r="A35" s="89" t="s">
        <v>71</v>
      </c>
      <c r="B35" s="90">
        <v>2334</v>
      </c>
      <c r="C35" s="91">
        <v>2100</v>
      </c>
      <c r="D35" s="103">
        <f t="shared" si="0"/>
        <v>-0.10025706940874037</v>
      </c>
      <c r="E35" s="90">
        <v>245</v>
      </c>
      <c r="F35" s="91">
        <v>176</v>
      </c>
      <c r="G35" s="103">
        <f t="shared" si="1"/>
        <v>-0.2816326530612245</v>
      </c>
      <c r="H35" s="90">
        <f t="shared" si="2"/>
        <v>2579</v>
      </c>
      <c r="I35" s="91">
        <f t="shared" si="3"/>
        <v>2276</v>
      </c>
      <c r="J35" s="103">
        <f t="shared" si="5"/>
        <v>-0.11748739821636293</v>
      </c>
    </row>
    <row r="36" spans="1:10" ht="12.75">
      <c r="A36" s="89" t="s">
        <v>72</v>
      </c>
      <c r="B36" s="90">
        <v>2515</v>
      </c>
      <c r="C36" s="91">
        <v>2534</v>
      </c>
      <c r="D36" s="103">
        <f t="shared" si="0"/>
        <v>0.0075546719681908545</v>
      </c>
      <c r="E36" s="90">
        <v>90</v>
      </c>
      <c r="F36" s="91">
        <v>112</v>
      </c>
      <c r="G36" s="103">
        <f t="shared" si="1"/>
        <v>0.24444444444444444</v>
      </c>
      <c r="H36" s="90">
        <f t="shared" si="2"/>
        <v>2605</v>
      </c>
      <c r="I36" s="91">
        <f t="shared" si="3"/>
        <v>2646</v>
      </c>
      <c r="J36" s="103">
        <f t="shared" si="5"/>
        <v>0.015738963531669866</v>
      </c>
    </row>
    <row r="37" spans="1:10" ht="12.75">
      <c r="A37" s="89" t="s">
        <v>73</v>
      </c>
      <c r="B37" s="90">
        <v>3388</v>
      </c>
      <c r="C37" s="91">
        <v>3171</v>
      </c>
      <c r="D37" s="103">
        <f t="shared" si="0"/>
        <v>-0.0640495867768595</v>
      </c>
      <c r="E37" s="90">
        <v>176</v>
      </c>
      <c r="F37" s="91">
        <v>156</v>
      </c>
      <c r="G37" s="103">
        <f t="shared" si="1"/>
        <v>-0.11363636363636363</v>
      </c>
      <c r="H37" s="90">
        <f t="shared" si="2"/>
        <v>3564</v>
      </c>
      <c r="I37" s="91">
        <f t="shared" si="3"/>
        <v>3327</v>
      </c>
      <c r="J37" s="103">
        <f t="shared" si="5"/>
        <v>-0.0664983164983165</v>
      </c>
    </row>
    <row r="38" spans="1:10" ht="12.75">
      <c r="A38" s="89" t="s">
        <v>74</v>
      </c>
      <c r="B38" s="90">
        <v>6811</v>
      </c>
      <c r="C38" s="91">
        <v>6460</v>
      </c>
      <c r="D38" s="103">
        <f t="shared" si="0"/>
        <v>-0.05153428277785935</v>
      </c>
      <c r="E38" s="90">
        <v>1253</v>
      </c>
      <c r="F38" s="91">
        <v>1284</v>
      </c>
      <c r="G38" s="103">
        <f t="shared" si="1"/>
        <v>0.024740622505985636</v>
      </c>
      <c r="H38" s="90">
        <f t="shared" si="2"/>
        <v>8064</v>
      </c>
      <c r="I38" s="91">
        <f t="shared" si="3"/>
        <v>7744</v>
      </c>
      <c r="J38" s="103">
        <f t="shared" si="5"/>
        <v>-0.03968253968253968</v>
      </c>
    </row>
    <row r="39" spans="1:10" ht="12.75">
      <c r="A39" s="89" t="s">
        <v>75</v>
      </c>
      <c r="B39" s="90">
        <v>2303</v>
      </c>
      <c r="C39" s="91">
        <v>1997</v>
      </c>
      <c r="D39" s="103">
        <f t="shared" si="0"/>
        <v>-0.1328701693443335</v>
      </c>
      <c r="E39" s="90"/>
      <c r="F39" s="91"/>
      <c r="G39" s="103"/>
      <c r="H39" s="90">
        <f t="shared" si="2"/>
        <v>2303</v>
      </c>
      <c r="I39" s="91">
        <f t="shared" si="3"/>
        <v>1997</v>
      </c>
      <c r="J39" s="103">
        <f t="shared" si="5"/>
        <v>-0.1328701693443335</v>
      </c>
    </row>
    <row r="40" spans="1:10" ht="12.75">
      <c r="A40" s="89" t="s">
        <v>76</v>
      </c>
      <c r="B40" s="90">
        <v>3944</v>
      </c>
      <c r="C40" s="91">
        <v>3898</v>
      </c>
      <c r="D40" s="103">
        <f t="shared" si="0"/>
        <v>-0.011663286004056795</v>
      </c>
      <c r="E40" s="90">
        <v>253</v>
      </c>
      <c r="F40" s="91">
        <v>251</v>
      </c>
      <c r="G40" s="103">
        <f t="shared" si="1"/>
        <v>-0.007905138339920948</v>
      </c>
      <c r="H40" s="90">
        <f t="shared" si="2"/>
        <v>4197</v>
      </c>
      <c r="I40" s="91">
        <f t="shared" si="3"/>
        <v>4149</v>
      </c>
      <c r="J40" s="103">
        <f t="shared" si="5"/>
        <v>-0.01143674052894925</v>
      </c>
    </row>
    <row r="41" spans="1:10" ht="12.75">
      <c r="A41" s="89" t="s">
        <v>77</v>
      </c>
      <c r="B41" s="90">
        <v>1177</v>
      </c>
      <c r="C41" s="91">
        <v>1415</v>
      </c>
      <c r="D41" s="103">
        <f t="shared" si="0"/>
        <v>0.20220900594732372</v>
      </c>
      <c r="E41" s="90">
        <v>283</v>
      </c>
      <c r="F41" s="91">
        <v>399</v>
      </c>
      <c r="G41" s="103">
        <f t="shared" si="1"/>
        <v>0.4098939929328622</v>
      </c>
      <c r="H41" s="90">
        <f t="shared" si="2"/>
        <v>1460</v>
      </c>
      <c r="I41" s="91">
        <f t="shared" si="3"/>
        <v>1814</v>
      </c>
      <c r="J41" s="103">
        <f t="shared" si="5"/>
        <v>0.24246575342465754</v>
      </c>
    </row>
    <row r="42" spans="1:10" ht="12.75">
      <c r="A42" s="89" t="s">
        <v>78</v>
      </c>
      <c r="B42" s="90">
        <v>1707</v>
      </c>
      <c r="C42" s="91">
        <v>1685</v>
      </c>
      <c r="D42" s="103">
        <f t="shared" si="0"/>
        <v>-0.012888107791446984</v>
      </c>
      <c r="E42" s="90">
        <v>96</v>
      </c>
      <c r="F42" s="91">
        <v>109</v>
      </c>
      <c r="G42" s="103">
        <f t="shared" si="1"/>
        <v>0.13541666666666666</v>
      </c>
      <c r="H42" s="90">
        <f t="shared" si="2"/>
        <v>1803</v>
      </c>
      <c r="I42" s="91">
        <f t="shared" si="3"/>
        <v>1794</v>
      </c>
      <c r="J42" s="103">
        <f t="shared" si="5"/>
        <v>-0.004991680532445923</v>
      </c>
    </row>
    <row r="43" spans="1:10" ht="12.75">
      <c r="A43" s="89" t="s">
        <v>79</v>
      </c>
      <c r="B43" s="90">
        <v>2202</v>
      </c>
      <c r="C43" s="91">
        <v>2174</v>
      </c>
      <c r="D43" s="103">
        <f t="shared" si="0"/>
        <v>-0.012715712988192553</v>
      </c>
      <c r="E43" s="90">
        <v>1440</v>
      </c>
      <c r="F43" s="91">
        <v>1695</v>
      </c>
      <c r="G43" s="103">
        <f t="shared" si="1"/>
        <v>0.17708333333333334</v>
      </c>
      <c r="H43" s="90">
        <f t="shared" si="2"/>
        <v>3642</v>
      </c>
      <c r="I43" s="91">
        <f t="shared" si="3"/>
        <v>3869</v>
      </c>
      <c r="J43" s="103">
        <f t="shared" si="5"/>
        <v>0.062328390993959364</v>
      </c>
    </row>
    <row r="44" spans="1:10" ht="12.75">
      <c r="A44" s="89" t="s">
        <v>128</v>
      </c>
      <c r="B44" s="90">
        <v>211</v>
      </c>
      <c r="C44" s="91">
        <v>188</v>
      </c>
      <c r="D44" s="103">
        <f t="shared" si="0"/>
        <v>-0.10900473933649289</v>
      </c>
      <c r="E44" s="90"/>
      <c r="F44" s="91"/>
      <c r="G44" s="103"/>
      <c r="H44" s="90">
        <f t="shared" si="2"/>
        <v>211</v>
      </c>
      <c r="I44" s="91">
        <f t="shared" si="3"/>
        <v>188</v>
      </c>
      <c r="J44" s="103">
        <f t="shared" si="5"/>
        <v>-0.10900473933649289</v>
      </c>
    </row>
    <row r="45" spans="1:10" ht="12.75">
      <c r="A45" s="97" t="s">
        <v>133</v>
      </c>
      <c r="B45" s="516">
        <f>SUM(B8:B44)</f>
        <v>81966</v>
      </c>
      <c r="C45" s="517">
        <f>SUM(C8:C44)</f>
        <v>80590</v>
      </c>
      <c r="D45" s="518">
        <f>(C45-B45)/B45</f>
        <v>-0.016787448454237124</v>
      </c>
      <c r="E45" s="516">
        <f>SUM(E8:E44)</f>
        <v>7528</v>
      </c>
      <c r="F45" s="517">
        <f>SUM(F8:F44)</f>
        <v>8681</v>
      </c>
      <c r="G45" s="554">
        <f>(F45-E45)/E45</f>
        <v>0.1531615302869288</v>
      </c>
      <c r="H45" s="516">
        <f>SUM(H8:H44)</f>
        <v>89494</v>
      </c>
      <c r="I45" s="517">
        <f>SUM(I8:I44)</f>
        <v>89271</v>
      </c>
      <c r="J45" s="518">
        <f t="shared" si="5"/>
        <v>-0.0024917871589156815</v>
      </c>
    </row>
    <row r="46" spans="1:10" ht="12.75">
      <c r="A46" s="435" t="s">
        <v>16</v>
      </c>
      <c r="B46" s="555"/>
      <c r="C46" s="556"/>
      <c r="D46" s="557"/>
      <c r="E46" s="439"/>
      <c r="F46" s="437"/>
      <c r="G46" s="440"/>
      <c r="H46" s="436"/>
      <c r="I46" s="437"/>
      <c r="J46" s="438"/>
    </row>
    <row r="47" spans="1:10" ht="12.75">
      <c r="A47" s="124" t="s">
        <v>53</v>
      </c>
      <c r="B47" s="328">
        <v>48</v>
      </c>
      <c r="C47" s="91">
        <v>26</v>
      </c>
      <c r="D47" s="103">
        <f>(C47-B47)/B47</f>
        <v>-0.4583333333333333</v>
      </c>
      <c r="E47" s="327"/>
      <c r="F47" s="326"/>
      <c r="G47" s="442"/>
      <c r="H47" s="328">
        <f>B47+E47</f>
        <v>48</v>
      </c>
      <c r="I47" s="91">
        <f>SUM(C47+F47)</f>
        <v>26</v>
      </c>
      <c r="J47" s="103">
        <f t="shared" si="5"/>
        <v>-0.4583333333333333</v>
      </c>
    </row>
    <row r="48" spans="1:10" ht="12.75">
      <c r="A48" s="124" t="s">
        <v>56</v>
      </c>
      <c r="B48" s="328">
        <v>144</v>
      </c>
      <c r="C48" s="91">
        <v>150</v>
      </c>
      <c r="D48" s="103">
        <f aca="true" t="shared" si="6" ref="D48:D61">(C48-B48)/B48</f>
        <v>0.041666666666666664</v>
      </c>
      <c r="E48" s="327"/>
      <c r="F48" s="326"/>
      <c r="G48" s="442"/>
      <c r="H48" s="328">
        <f aca="true" t="shared" si="7" ref="H48:H61">B48+E48</f>
        <v>144</v>
      </c>
      <c r="I48" s="91">
        <f aca="true" t="shared" si="8" ref="I48:I60">SUM(C48+F48)</f>
        <v>150</v>
      </c>
      <c r="J48" s="103">
        <f t="shared" si="5"/>
        <v>0.041666666666666664</v>
      </c>
    </row>
    <row r="49" spans="1:10" ht="12.75">
      <c r="A49" s="124" t="s">
        <v>57</v>
      </c>
      <c r="B49" s="328">
        <v>78</v>
      </c>
      <c r="C49" s="91">
        <v>72</v>
      </c>
      <c r="D49" s="103">
        <f t="shared" si="6"/>
        <v>-0.07692307692307693</v>
      </c>
      <c r="E49" s="327"/>
      <c r="F49" s="326"/>
      <c r="G49" s="442"/>
      <c r="H49" s="328">
        <f t="shared" si="7"/>
        <v>78</v>
      </c>
      <c r="I49" s="91">
        <f t="shared" si="8"/>
        <v>72</v>
      </c>
      <c r="J49" s="103">
        <f t="shared" si="5"/>
        <v>-0.07692307692307693</v>
      </c>
    </row>
    <row r="50" spans="1:10" ht="12.75">
      <c r="A50" s="124" t="s">
        <v>59</v>
      </c>
      <c r="B50" s="328">
        <v>104</v>
      </c>
      <c r="C50" s="91">
        <v>44</v>
      </c>
      <c r="D50" s="103">
        <f t="shared" si="6"/>
        <v>-0.5769230769230769</v>
      </c>
      <c r="E50" s="327"/>
      <c r="F50" s="326"/>
      <c r="G50" s="442"/>
      <c r="H50" s="328">
        <f t="shared" si="7"/>
        <v>104</v>
      </c>
      <c r="I50" s="91">
        <f t="shared" si="8"/>
        <v>44</v>
      </c>
      <c r="J50" s="103">
        <f t="shared" si="5"/>
        <v>-0.5769230769230769</v>
      </c>
    </row>
    <row r="51" spans="1:10" ht="12.75">
      <c r="A51" s="124" t="s">
        <v>194</v>
      </c>
      <c r="B51" s="328">
        <v>138</v>
      </c>
      <c r="C51" s="91"/>
      <c r="D51" s="103">
        <f t="shared" si="6"/>
        <v>-1</v>
      </c>
      <c r="E51" s="327"/>
      <c r="F51" s="326"/>
      <c r="G51" s="442"/>
      <c r="H51" s="328">
        <f t="shared" si="7"/>
        <v>138</v>
      </c>
      <c r="I51" s="91"/>
      <c r="J51" s="103">
        <f t="shared" si="5"/>
        <v>-1</v>
      </c>
    </row>
    <row r="52" spans="1:10" ht="12.75">
      <c r="A52" s="124" t="s">
        <v>63</v>
      </c>
      <c r="B52" s="328"/>
      <c r="C52" s="91">
        <v>96</v>
      </c>
      <c r="D52" s="103"/>
      <c r="E52" s="327"/>
      <c r="F52" s="326"/>
      <c r="G52" s="442"/>
      <c r="H52" s="328"/>
      <c r="I52" s="91">
        <f t="shared" si="8"/>
        <v>96</v>
      </c>
      <c r="J52" s="103"/>
    </row>
    <row r="53" spans="1:10" ht="12.75">
      <c r="A53" s="124" t="s">
        <v>199</v>
      </c>
      <c r="B53" s="328"/>
      <c r="C53" s="91">
        <v>154</v>
      </c>
      <c r="D53" s="103"/>
      <c r="E53" s="327"/>
      <c r="F53" s="326"/>
      <c r="G53" s="442"/>
      <c r="H53" s="328"/>
      <c r="I53" s="91">
        <f t="shared" si="8"/>
        <v>154</v>
      </c>
      <c r="J53" s="103"/>
    </row>
    <row r="54" spans="1:10" ht="12.75">
      <c r="A54" s="124" t="s">
        <v>67</v>
      </c>
      <c r="B54" s="328">
        <v>180</v>
      </c>
      <c r="C54" s="91">
        <v>192</v>
      </c>
      <c r="D54" s="103">
        <f t="shared" si="6"/>
        <v>0.06666666666666667</v>
      </c>
      <c r="E54" s="327"/>
      <c r="F54" s="326"/>
      <c r="G54" s="442"/>
      <c r="H54" s="328">
        <f t="shared" si="7"/>
        <v>180</v>
      </c>
      <c r="I54" s="91">
        <f t="shared" si="8"/>
        <v>192</v>
      </c>
      <c r="J54" s="103">
        <f t="shared" si="5"/>
        <v>0.06666666666666667</v>
      </c>
    </row>
    <row r="55" spans="1:10" ht="12.75">
      <c r="A55" s="124" t="s">
        <v>200</v>
      </c>
      <c r="B55" s="328"/>
      <c r="C55" s="91">
        <v>6</v>
      </c>
      <c r="D55" s="103"/>
      <c r="E55" s="327"/>
      <c r="F55" s="326"/>
      <c r="G55" s="442"/>
      <c r="H55" s="328"/>
      <c r="I55" s="91">
        <f t="shared" si="8"/>
        <v>6</v>
      </c>
      <c r="J55" s="103"/>
    </row>
    <row r="56" spans="1:10" ht="12.75">
      <c r="A56" s="124" t="s">
        <v>71</v>
      </c>
      <c r="B56" s="328">
        <v>104</v>
      </c>
      <c r="C56" s="91">
        <v>44</v>
      </c>
      <c r="D56" s="103">
        <f t="shared" si="6"/>
        <v>-0.5769230769230769</v>
      </c>
      <c r="E56" s="327"/>
      <c r="F56" s="326"/>
      <c r="G56" s="442"/>
      <c r="H56" s="328">
        <f t="shared" si="7"/>
        <v>104</v>
      </c>
      <c r="I56" s="91">
        <f t="shared" si="8"/>
        <v>44</v>
      </c>
      <c r="J56" s="103">
        <f t="shared" si="5"/>
        <v>-0.5769230769230769</v>
      </c>
    </row>
    <row r="57" spans="1:10" ht="12.75">
      <c r="A57" s="124" t="s">
        <v>72</v>
      </c>
      <c r="B57" s="328">
        <v>114</v>
      </c>
      <c r="C57" s="91"/>
      <c r="D57" s="103">
        <f t="shared" si="6"/>
        <v>-1</v>
      </c>
      <c r="E57" s="327"/>
      <c r="F57" s="326"/>
      <c r="G57" s="442"/>
      <c r="H57" s="328">
        <f t="shared" si="7"/>
        <v>114</v>
      </c>
      <c r="I57" s="91"/>
      <c r="J57" s="103">
        <f t="shared" si="5"/>
        <v>-1</v>
      </c>
    </row>
    <row r="58" spans="1:10" ht="12.75">
      <c r="A58" s="124" t="s">
        <v>74</v>
      </c>
      <c r="B58" s="328"/>
      <c r="C58" s="91">
        <v>58</v>
      </c>
      <c r="D58" s="103"/>
      <c r="E58" s="327"/>
      <c r="F58" s="326"/>
      <c r="G58" s="442"/>
      <c r="H58" s="328"/>
      <c r="I58" s="91">
        <f t="shared" si="8"/>
        <v>58</v>
      </c>
      <c r="J58" s="103"/>
    </row>
    <row r="59" spans="1:10" ht="12.75">
      <c r="A59" s="124" t="s">
        <v>75</v>
      </c>
      <c r="B59" s="328">
        <v>60</v>
      </c>
      <c r="C59" s="91"/>
      <c r="D59" s="103">
        <f t="shared" si="6"/>
        <v>-1</v>
      </c>
      <c r="E59" s="327"/>
      <c r="F59" s="326"/>
      <c r="G59" s="442"/>
      <c r="H59" s="328">
        <f t="shared" si="7"/>
        <v>60</v>
      </c>
      <c r="I59" s="91"/>
      <c r="J59" s="103">
        <f t="shared" si="5"/>
        <v>-1</v>
      </c>
    </row>
    <row r="60" spans="1:10" ht="12.75">
      <c r="A60" s="124" t="s">
        <v>190</v>
      </c>
      <c r="B60" s="328"/>
      <c r="C60" s="91">
        <v>5</v>
      </c>
      <c r="D60" s="103"/>
      <c r="E60" s="327"/>
      <c r="F60" s="326"/>
      <c r="G60" s="442"/>
      <c r="H60" s="328"/>
      <c r="I60" s="91">
        <f t="shared" si="8"/>
        <v>5</v>
      </c>
      <c r="J60" s="103"/>
    </row>
    <row r="61" spans="1:10" ht="12.75">
      <c r="A61" s="124" t="s">
        <v>79</v>
      </c>
      <c r="B61" s="328">
        <v>60</v>
      </c>
      <c r="C61" s="91"/>
      <c r="D61" s="103">
        <f t="shared" si="6"/>
        <v>-1</v>
      </c>
      <c r="E61" s="327"/>
      <c r="F61" s="326"/>
      <c r="G61" s="442"/>
      <c r="H61" s="328">
        <f t="shared" si="7"/>
        <v>60</v>
      </c>
      <c r="I61" s="91"/>
      <c r="J61" s="103">
        <f t="shared" si="5"/>
        <v>-1</v>
      </c>
    </row>
    <row r="62" spans="1:10" ht="12.75">
      <c r="A62" s="464" t="s">
        <v>193</v>
      </c>
      <c r="B62" s="516">
        <v>1030</v>
      </c>
      <c r="C62" s="517">
        <v>847</v>
      </c>
      <c r="D62" s="518">
        <f>(C62-B62)/B62</f>
        <v>-0.17766990291262136</v>
      </c>
      <c r="E62" s="523"/>
      <c r="F62" s="522"/>
      <c r="G62" s="524"/>
      <c r="H62" s="516">
        <f>SUM(H47:H61)</f>
        <v>1030</v>
      </c>
      <c r="I62" s="522">
        <f>SUM(I47:I61)</f>
        <v>847</v>
      </c>
      <c r="J62" s="518">
        <f>(I62-H62)/H62</f>
        <v>-0.17766990291262136</v>
      </c>
    </row>
    <row r="63" spans="1:11" ht="12.75">
      <c r="A63" s="109" t="s">
        <v>81</v>
      </c>
      <c r="B63" s="110"/>
      <c r="C63" s="94"/>
      <c r="D63" s="96"/>
      <c r="E63" s="95"/>
      <c r="F63" s="94"/>
      <c r="G63" s="101"/>
      <c r="H63" s="93"/>
      <c r="I63" s="94"/>
      <c r="J63" s="111"/>
      <c r="K63" s="99"/>
    </row>
    <row r="64" spans="1:10" ht="12.75">
      <c r="A64" s="89" t="s">
        <v>82</v>
      </c>
      <c r="B64" s="90">
        <v>2451</v>
      </c>
      <c r="C64" s="91">
        <v>2423</v>
      </c>
      <c r="D64" s="103">
        <f aca="true" t="shared" si="9" ref="D64:D76">(C64-B64)/B64</f>
        <v>-0.01142390860873113</v>
      </c>
      <c r="E64" s="119">
        <v>1055</v>
      </c>
      <c r="F64" s="91">
        <v>949</v>
      </c>
      <c r="G64" s="103">
        <f aca="true" t="shared" si="10" ref="G64:G77">(F64-E64)/E64</f>
        <v>-0.1004739336492891</v>
      </c>
      <c r="H64" s="90">
        <f>B64+E64</f>
        <v>3506</v>
      </c>
      <c r="I64" s="91">
        <f>SUM(C64+F64)</f>
        <v>3372</v>
      </c>
      <c r="J64" s="103">
        <f aca="true" t="shared" si="11" ref="J64:J78">(I64-H64)/H64</f>
        <v>-0.03822019395322305</v>
      </c>
    </row>
    <row r="65" spans="1:10" ht="12.75">
      <c r="A65" s="89" t="s">
        <v>83</v>
      </c>
      <c r="B65" s="90">
        <v>177</v>
      </c>
      <c r="C65" s="91">
        <v>318</v>
      </c>
      <c r="D65" s="103">
        <f t="shared" si="9"/>
        <v>0.7966101694915254</v>
      </c>
      <c r="E65" s="119"/>
      <c r="F65" s="91"/>
      <c r="G65" s="103"/>
      <c r="H65" s="90">
        <f aca="true" t="shared" si="12" ref="H65:H77">B65+E65</f>
        <v>177</v>
      </c>
      <c r="I65" s="91">
        <f aca="true" t="shared" si="13" ref="I65:I77">SUM(C65+F65)</f>
        <v>318</v>
      </c>
      <c r="J65" s="103">
        <f t="shared" si="11"/>
        <v>0.7966101694915254</v>
      </c>
    </row>
    <row r="66" spans="1:10" ht="12.75">
      <c r="A66" s="89" t="s">
        <v>170</v>
      </c>
      <c r="B66" s="90">
        <v>118</v>
      </c>
      <c r="C66" s="91">
        <v>113</v>
      </c>
      <c r="D66" s="103">
        <f t="shared" si="9"/>
        <v>-0.0423728813559322</v>
      </c>
      <c r="E66" s="119"/>
      <c r="F66" s="91"/>
      <c r="G66" s="103"/>
      <c r="H66" s="90">
        <f t="shared" si="12"/>
        <v>118</v>
      </c>
      <c r="I66" s="91">
        <f t="shared" si="13"/>
        <v>113</v>
      </c>
      <c r="J66" s="103">
        <f t="shared" si="11"/>
        <v>-0.0423728813559322</v>
      </c>
    </row>
    <row r="67" spans="1:10" ht="12.75">
      <c r="A67" s="89" t="s">
        <v>84</v>
      </c>
      <c r="B67" s="90">
        <v>1830</v>
      </c>
      <c r="C67" s="91">
        <v>1362</v>
      </c>
      <c r="D67" s="103">
        <f t="shared" si="9"/>
        <v>-0.25573770491803277</v>
      </c>
      <c r="E67" s="119">
        <v>1324</v>
      </c>
      <c r="F67" s="91">
        <v>1275</v>
      </c>
      <c r="G67" s="103">
        <f t="shared" si="10"/>
        <v>-0.03700906344410876</v>
      </c>
      <c r="H67" s="90">
        <f t="shared" si="12"/>
        <v>3154</v>
      </c>
      <c r="I67" s="91">
        <f t="shared" si="13"/>
        <v>2637</v>
      </c>
      <c r="J67" s="103">
        <f t="shared" si="11"/>
        <v>-0.16391883322764744</v>
      </c>
    </row>
    <row r="68" spans="1:10" ht="12.75">
      <c r="A68" s="89" t="s">
        <v>129</v>
      </c>
      <c r="B68" s="90"/>
      <c r="C68" s="91"/>
      <c r="D68" s="103"/>
      <c r="E68" s="119">
        <v>16</v>
      </c>
      <c r="F68" s="91">
        <v>76</v>
      </c>
      <c r="G68" s="103">
        <f t="shared" si="10"/>
        <v>3.75</v>
      </c>
      <c r="H68" s="90">
        <f t="shared" si="12"/>
        <v>16</v>
      </c>
      <c r="I68" s="91">
        <f t="shared" si="13"/>
        <v>76</v>
      </c>
      <c r="J68" s="103">
        <f t="shared" si="11"/>
        <v>3.75</v>
      </c>
    </row>
    <row r="69" spans="1:10" ht="12.75">
      <c r="A69" s="89" t="s">
        <v>85</v>
      </c>
      <c r="B69" s="90">
        <v>1512</v>
      </c>
      <c r="C69" s="91">
        <v>1548</v>
      </c>
      <c r="D69" s="103">
        <f t="shared" si="9"/>
        <v>0.023809523809523808</v>
      </c>
      <c r="E69" s="119">
        <v>916</v>
      </c>
      <c r="F69" s="91">
        <v>943</v>
      </c>
      <c r="G69" s="103">
        <f t="shared" si="10"/>
        <v>0.02947598253275109</v>
      </c>
      <c r="H69" s="90">
        <f t="shared" si="12"/>
        <v>2428</v>
      </c>
      <c r="I69" s="91">
        <f t="shared" si="13"/>
        <v>2491</v>
      </c>
      <c r="J69" s="103">
        <f t="shared" si="11"/>
        <v>0.025947281713344317</v>
      </c>
    </row>
    <row r="70" spans="1:10" ht="12.75">
      <c r="A70" s="89" t="s">
        <v>86</v>
      </c>
      <c r="B70" s="90">
        <v>889</v>
      </c>
      <c r="C70" s="91">
        <v>591</v>
      </c>
      <c r="D70" s="103">
        <f t="shared" si="9"/>
        <v>-0.33520809898762655</v>
      </c>
      <c r="E70" s="119">
        <v>384</v>
      </c>
      <c r="F70" s="91">
        <v>406</v>
      </c>
      <c r="G70" s="103">
        <f t="shared" si="10"/>
        <v>0.057291666666666664</v>
      </c>
      <c r="H70" s="90">
        <f t="shared" si="12"/>
        <v>1273</v>
      </c>
      <c r="I70" s="91">
        <f t="shared" si="13"/>
        <v>997</v>
      </c>
      <c r="J70" s="103">
        <f t="shared" si="11"/>
        <v>-0.21681068342498036</v>
      </c>
    </row>
    <row r="71" spans="1:10" ht="12.75">
      <c r="A71" s="89" t="s">
        <v>87</v>
      </c>
      <c r="B71" s="90"/>
      <c r="C71" s="91"/>
      <c r="D71" s="103"/>
      <c r="E71" s="119">
        <v>302</v>
      </c>
      <c r="F71" s="91">
        <v>329</v>
      </c>
      <c r="G71" s="103">
        <f t="shared" si="10"/>
        <v>0.08940397350993377</v>
      </c>
      <c r="H71" s="90">
        <f t="shared" si="12"/>
        <v>302</v>
      </c>
      <c r="I71" s="91">
        <f t="shared" si="13"/>
        <v>329</v>
      </c>
      <c r="J71" s="103">
        <f t="shared" si="11"/>
        <v>0.08940397350993377</v>
      </c>
    </row>
    <row r="72" spans="1:10" ht="12.75">
      <c r="A72" s="89" t="s">
        <v>88</v>
      </c>
      <c r="B72" s="90">
        <v>2442</v>
      </c>
      <c r="C72" s="91">
        <v>2353</v>
      </c>
      <c r="D72" s="103">
        <f t="shared" si="9"/>
        <v>-0.03644553644553645</v>
      </c>
      <c r="E72" s="119">
        <v>101</v>
      </c>
      <c r="F72" s="91">
        <v>142</v>
      </c>
      <c r="G72" s="103">
        <f t="shared" si="10"/>
        <v>0.40594059405940597</v>
      </c>
      <c r="H72" s="90">
        <f t="shared" si="12"/>
        <v>2543</v>
      </c>
      <c r="I72" s="91">
        <f t="shared" si="13"/>
        <v>2495</v>
      </c>
      <c r="J72" s="103">
        <f t="shared" si="11"/>
        <v>-0.018875344081793158</v>
      </c>
    </row>
    <row r="73" spans="1:10" ht="12.75">
      <c r="A73" s="89" t="s">
        <v>134</v>
      </c>
      <c r="B73" s="90"/>
      <c r="C73" s="91"/>
      <c r="D73" s="103"/>
      <c r="E73" s="119">
        <v>1236</v>
      </c>
      <c r="F73" s="91">
        <v>1219</v>
      </c>
      <c r="G73" s="103">
        <f t="shared" si="10"/>
        <v>-0.013754045307443365</v>
      </c>
      <c r="H73" s="90">
        <f t="shared" si="12"/>
        <v>1236</v>
      </c>
      <c r="I73" s="91">
        <f t="shared" si="13"/>
        <v>1219</v>
      </c>
      <c r="J73" s="103">
        <f t="shared" si="11"/>
        <v>-0.013754045307443365</v>
      </c>
    </row>
    <row r="74" spans="1:10" ht="12.75">
      <c r="A74" s="89" t="s">
        <v>89</v>
      </c>
      <c r="B74" s="90">
        <v>2286</v>
      </c>
      <c r="C74" s="91">
        <v>1919</v>
      </c>
      <c r="D74" s="103">
        <f t="shared" si="9"/>
        <v>-0.1605424321959755</v>
      </c>
      <c r="E74" s="119">
        <v>735</v>
      </c>
      <c r="F74" s="91">
        <v>1058</v>
      </c>
      <c r="G74" s="103">
        <f t="shared" si="10"/>
        <v>0.43945578231292515</v>
      </c>
      <c r="H74" s="90">
        <f t="shared" si="12"/>
        <v>3021</v>
      </c>
      <c r="I74" s="91">
        <f t="shared" si="13"/>
        <v>2977</v>
      </c>
      <c r="J74" s="103">
        <f t="shared" si="11"/>
        <v>-0.014564713670969877</v>
      </c>
    </row>
    <row r="75" spans="1:10" ht="12.75">
      <c r="A75" s="89" t="s">
        <v>90</v>
      </c>
      <c r="B75" s="90">
        <v>2121</v>
      </c>
      <c r="C75" s="91">
        <v>1994</v>
      </c>
      <c r="D75" s="103">
        <f t="shared" si="9"/>
        <v>-0.05987741631305988</v>
      </c>
      <c r="E75" s="119">
        <v>1367</v>
      </c>
      <c r="F75" s="91">
        <v>1249</v>
      </c>
      <c r="G75" s="103">
        <f t="shared" si="10"/>
        <v>-0.08632040965618142</v>
      </c>
      <c r="H75" s="90">
        <f t="shared" si="12"/>
        <v>3488</v>
      </c>
      <c r="I75" s="91">
        <f t="shared" si="13"/>
        <v>3243</v>
      </c>
      <c r="J75" s="103">
        <f t="shared" si="11"/>
        <v>-0.0702408256880734</v>
      </c>
    </row>
    <row r="76" spans="1:10" ht="12.75">
      <c r="A76" s="89" t="s">
        <v>91</v>
      </c>
      <c r="B76" s="90">
        <v>2005</v>
      </c>
      <c r="C76" s="91">
        <v>1764</v>
      </c>
      <c r="D76" s="103">
        <f t="shared" si="9"/>
        <v>-0.12019950124688279</v>
      </c>
      <c r="E76" s="119">
        <v>595</v>
      </c>
      <c r="F76" s="91">
        <v>662</v>
      </c>
      <c r="G76" s="103">
        <f t="shared" si="10"/>
        <v>0.11260504201680673</v>
      </c>
      <c r="H76" s="90">
        <f t="shared" si="12"/>
        <v>2600</v>
      </c>
      <c r="I76" s="91">
        <f t="shared" si="13"/>
        <v>2426</v>
      </c>
      <c r="J76" s="103">
        <f t="shared" si="11"/>
        <v>-0.06692307692307692</v>
      </c>
    </row>
    <row r="77" spans="1:10" ht="12.75">
      <c r="A77" s="89" t="s">
        <v>127</v>
      </c>
      <c r="B77" s="90"/>
      <c r="C77" s="91"/>
      <c r="D77" s="135"/>
      <c r="E77" s="119">
        <v>90</v>
      </c>
      <c r="F77" s="100">
        <v>115</v>
      </c>
      <c r="G77" s="103">
        <f t="shared" si="10"/>
        <v>0.2777777777777778</v>
      </c>
      <c r="H77" s="90">
        <f t="shared" si="12"/>
        <v>90</v>
      </c>
      <c r="I77" s="91">
        <f t="shared" si="13"/>
        <v>115</v>
      </c>
      <c r="J77" s="103">
        <f t="shared" si="11"/>
        <v>0.2777777777777778</v>
      </c>
    </row>
    <row r="78" spans="1:10" ht="12.75">
      <c r="A78" s="97" t="s">
        <v>92</v>
      </c>
      <c r="B78" s="525">
        <v>15831</v>
      </c>
      <c r="C78" s="526">
        <v>14385</v>
      </c>
      <c r="D78" s="518">
        <f>(C78-B78)/B78</f>
        <v>-0.0913397763880993</v>
      </c>
      <c r="E78" s="527">
        <v>8121</v>
      </c>
      <c r="F78" s="526">
        <v>8423</v>
      </c>
      <c r="G78" s="520">
        <f>(F78-E78)/E78</f>
        <v>0.0371875384804827</v>
      </c>
      <c r="H78" s="525">
        <f>SUM(H64:H77)</f>
        <v>23952</v>
      </c>
      <c r="I78" s="526">
        <f>SUM(I64:I77)</f>
        <v>22808</v>
      </c>
      <c r="J78" s="518">
        <f t="shared" si="11"/>
        <v>-0.047762191048764197</v>
      </c>
    </row>
    <row r="79" spans="1:10" ht="12.75">
      <c r="A79" s="107" t="s">
        <v>93</v>
      </c>
      <c r="B79" s="110"/>
      <c r="C79" s="94"/>
      <c r="D79" s="96"/>
      <c r="E79" s="98"/>
      <c r="F79" s="91"/>
      <c r="G79" s="104"/>
      <c r="H79" s="90"/>
      <c r="I79" s="91"/>
      <c r="J79" s="106"/>
    </row>
    <row r="80" spans="1:10" ht="12.75">
      <c r="A80" s="138" t="s">
        <v>149</v>
      </c>
      <c r="B80" s="108"/>
      <c r="C80" s="91"/>
      <c r="D80" s="135"/>
      <c r="E80" s="119">
        <v>410</v>
      </c>
      <c r="F80" s="100">
        <v>572</v>
      </c>
      <c r="G80" s="103">
        <f aca="true" t="shared" si="14" ref="G80:G96">(F80-E80)/E80</f>
        <v>0.3951219512195122</v>
      </c>
      <c r="H80" s="90">
        <f>SUM(B80+E80)</f>
        <v>410</v>
      </c>
      <c r="I80" s="91">
        <f>SUM(C80+F80)</f>
        <v>572</v>
      </c>
      <c r="J80" s="103">
        <f aca="true" t="shared" si="15" ref="J80:J99">(I80-H80)/H80</f>
        <v>0.3951219512195122</v>
      </c>
    </row>
    <row r="81" spans="1:10" ht="12.75">
      <c r="A81" s="138" t="s">
        <v>94</v>
      </c>
      <c r="B81" s="90">
        <v>121</v>
      </c>
      <c r="C81" s="91">
        <v>123</v>
      </c>
      <c r="D81" s="103">
        <f aca="true" t="shared" si="16" ref="D81:D97">(C81-B81)/B81</f>
        <v>0.01652892561983471</v>
      </c>
      <c r="E81" s="119">
        <v>5</v>
      </c>
      <c r="F81" s="91"/>
      <c r="G81" s="103">
        <f t="shared" si="14"/>
        <v>-1</v>
      </c>
      <c r="H81" s="90">
        <f aca="true" t="shared" si="17" ref="H81:H97">SUM(B81+E81)</f>
        <v>126</v>
      </c>
      <c r="I81" s="91">
        <f aca="true" t="shared" si="18" ref="I81:I97">SUM(C81+F81)</f>
        <v>123</v>
      </c>
      <c r="J81" s="103">
        <f t="shared" si="15"/>
        <v>-0.023809523809523808</v>
      </c>
    </row>
    <row r="82" spans="1:10" ht="12.75">
      <c r="A82" s="138" t="s">
        <v>95</v>
      </c>
      <c r="B82" s="90">
        <v>1239</v>
      </c>
      <c r="C82" s="91">
        <v>1267</v>
      </c>
      <c r="D82" s="103">
        <f t="shared" si="16"/>
        <v>0.022598870056497175</v>
      </c>
      <c r="E82" s="119">
        <v>794</v>
      </c>
      <c r="F82" s="91">
        <v>914</v>
      </c>
      <c r="G82" s="103">
        <f t="shared" si="14"/>
        <v>0.15113350125944586</v>
      </c>
      <c r="H82" s="90">
        <f t="shared" si="17"/>
        <v>2033</v>
      </c>
      <c r="I82" s="91">
        <f t="shared" si="18"/>
        <v>2181</v>
      </c>
      <c r="J82" s="103">
        <f t="shared" si="15"/>
        <v>0.07279881947860305</v>
      </c>
    </row>
    <row r="83" spans="1:10" ht="12.75">
      <c r="A83" s="138" t="s">
        <v>96</v>
      </c>
      <c r="B83" s="90"/>
      <c r="C83" s="91"/>
      <c r="D83" s="103"/>
      <c r="E83" s="119">
        <v>4</v>
      </c>
      <c r="F83" s="91">
        <v>4</v>
      </c>
      <c r="G83" s="103">
        <f t="shared" si="14"/>
        <v>0</v>
      </c>
      <c r="H83" s="90">
        <f t="shared" si="17"/>
        <v>4</v>
      </c>
      <c r="I83" s="91">
        <f t="shared" si="18"/>
        <v>4</v>
      </c>
      <c r="J83" s="103">
        <f t="shared" si="15"/>
        <v>0</v>
      </c>
    </row>
    <row r="84" spans="1:10" ht="12.75">
      <c r="A84" s="138" t="s">
        <v>152</v>
      </c>
      <c r="B84" s="90">
        <v>2042</v>
      </c>
      <c r="C84" s="91">
        <v>2321</v>
      </c>
      <c r="D84" s="103">
        <f t="shared" si="16"/>
        <v>0.1366307541625857</v>
      </c>
      <c r="E84" s="119">
        <v>2575</v>
      </c>
      <c r="F84" s="91">
        <v>2764</v>
      </c>
      <c r="G84" s="103">
        <f t="shared" si="14"/>
        <v>0.07339805825242718</v>
      </c>
      <c r="H84" s="90">
        <f t="shared" si="17"/>
        <v>4617</v>
      </c>
      <c r="I84" s="91">
        <f t="shared" si="18"/>
        <v>5085</v>
      </c>
      <c r="J84" s="103">
        <f t="shared" si="15"/>
        <v>0.10136452241715399</v>
      </c>
    </row>
    <row r="85" spans="1:10" ht="12.75">
      <c r="A85" s="138" t="s">
        <v>97</v>
      </c>
      <c r="B85" s="90">
        <v>770</v>
      </c>
      <c r="C85" s="91">
        <v>809</v>
      </c>
      <c r="D85" s="103">
        <f t="shared" si="16"/>
        <v>0.05064935064935065</v>
      </c>
      <c r="E85" s="119">
        <v>659</v>
      </c>
      <c r="F85" s="91">
        <v>614</v>
      </c>
      <c r="G85" s="103">
        <f t="shared" si="14"/>
        <v>-0.06828528072837632</v>
      </c>
      <c r="H85" s="90">
        <f t="shared" si="17"/>
        <v>1429</v>
      </c>
      <c r="I85" s="91">
        <f t="shared" si="18"/>
        <v>1423</v>
      </c>
      <c r="J85" s="103">
        <f t="shared" si="15"/>
        <v>-0.004198740377886634</v>
      </c>
    </row>
    <row r="86" spans="1:10" s="23" customFormat="1" ht="12.75">
      <c r="A86" s="198" t="s">
        <v>201</v>
      </c>
      <c r="B86" s="90"/>
      <c r="C86" s="91"/>
      <c r="D86" s="103"/>
      <c r="E86" s="119">
        <v>2008</v>
      </c>
      <c r="F86" s="91">
        <v>2088</v>
      </c>
      <c r="G86" s="103">
        <f t="shared" si="14"/>
        <v>0.0398406374501992</v>
      </c>
      <c r="H86" s="90">
        <f t="shared" si="17"/>
        <v>2008</v>
      </c>
      <c r="I86" s="91">
        <f t="shared" si="18"/>
        <v>2088</v>
      </c>
      <c r="J86" s="117">
        <f t="shared" si="15"/>
        <v>0.0398406374501992</v>
      </c>
    </row>
    <row r="87" spans="1:10" ht="12.75">
      <c r="A87" s="138" t="s">
        <v>177</v>
      </c>
      <c r="B87" s="90">
        <v>1026</v>
      </c>
      <c r="C87" s="91">
        <v>1134</v>
      </c>
      <c r="D87" s="103">
        <f t="shared" si="16"/>
        <v>0.10526315789473684</v>
      </c>
      <c r="E87" s="119">
        <v>975</v>
      </c>
      <c r="F87" s="91">
        <v>1107</v>
      </c>
      <c r="G87" s="103">
        <f t="shared" si="14"/>
        <v>0.13538461538461538</v>
      </c>
      <c r="H87" s="90">
        <f t="shared" si="17"/>
        <v>2001</v>
      </c>
      <c r="I87" s="91">
        <f t="shared" si="18"/>
        <v>2241</v>
      </c>
      <c r="J87" s="103">
        <f t="shared" si="15"/>
        <v>0.1199400299850075</v>
      </c>
    </row>
    <row r="88" spans="1:10" ht="12.75">
      <c r="A88" s="138" t="s">
        <v>98</v>
      </c>
      <c r="B88" s="90">
        <v>300</v>
      </c>
      <c r="C88" s="91">
        <v>296</v>
      </c>
      <c r="D88" s="103">
        <f t="shared" si="16"/>
        <v>-0.013333333333333334</v>
      </c>
      <c r="E88" s="119"/>
      <c r="F88" s="91"/>
      <c r="G88" s="103"/>
      <c r="H88" s="90">
        <f t="shared" si="17"/>
        <v>300</v>
      </c>
      <c r="I88" s="91">
        <f t="shared" si="18"/>
        <v>296</v>
      </c>
      <c r="J88" s="103">
        <f t="shared" si="15"/>
        <v>-0.013333333333333334</v>
      </c>
    </row>
    <row r="89" spans="1:10" ht="12.75">
      <c r="A89" s="206" t="s">
        <v>162</v>
      </c>
      <c r="B89" s="90">
        <v>228</v>
      </c>
      <c r="C89" s="91">
        <v>256</v>
      </c>
      <c r="D89" s="103">
        <f t="shared" si="16"/>
        <v>0.12280701754385964</v>
      </c>
      <c r="E89" s="119">
        <v>184</v>
      </c>
      <c r="F89" s="91">
        <v>180</v>
      </c>
      <c r="G89" s="103">
        <f t="shared" si="14"/>
        <v>-0.021739130434782608</v>
      </c>
      <c r="H89" s="90">
        <f t="shared" si="17"/>
        <v>412</v>
      </c>
      <c r="I89" s="91">
        <f t="shared" si="18"/>
        <v>436</v>
      </c>
      <c r="J89" s="103">
        <f t="shared" si="15"/>
        <v>0.05825242718446602</v>
      </c>
    </row>
    <row r="90" spans="1:10" ht="12.75">
      <c r="A90" s="138" t="s">
        <v>99</v>
      </c>
      <c r="B90" s="90"/>
      <c r="C90" s="91"/>
      <c r="D90" s="103"/>
      <c r="E90" s="119"/>
      <c r="F90" s="91">
        <v>88</v>
      </c>
      <c r="G90" s="103"/>
      <c r="H90" s="90"/>
      <c r="I90" s="91">
        <f t="shared" si="18"/>
        <v>88</v>
      </c>
      <c r="J90" s="103"/>
    </row>
    <row r="91" spans="1:10" ht="12.75">
      <c r="A91" s="138" t="s">
        <v>100</v>
      </c>
      <c r="B91" s="90"/>
      <c r="C91" s="91"/>
      <c r="D91" s="103"/>
      <c r="E91" s="119">
        <v>385</v>
      </c>
      <c r="F91" s="91">
        <v>431</v>
      </c>
      <c r="G91" s="103">
        <f t="shared" si="14"/>
        <v>0.11948051948051948</v>
      </c>
      <c r="H91" s="90">
        <f t="shared" si="17"/>
        <v>385</v>
      </c>
      <c r="I91" s="91">
        <f t="shared" si="18"/>
        <v>431</v>
      </c>
      <c r="J91" s="103">
        <f t="shared" si="15"/>
        <v>0.11948051948051948</v>
      </c>
    </row>
    <row r="92" spans="1:10" ht="12.75">
      <c r="A92" s="138" t="s">
        <v>101</v>
      </c>
      <c r="B92" s="90">
        <v>582</v>
      </c>
      <c r="C92" s="91">
        <v>797</v>
      </c>
      <c r="D92" s="103">
        <f t="shared" si="16"/>
        <v>0.3694158075601375</v>
      </c>
      <c r="E92" s="119">
        <v>945</v>
      </c>
      <c r="F92" s="91">
        <v>1237</v>
      </c>
      <c r="G92" s="103">
        <f t="shared" si="14"/>
        <v>0.308994708994709</v>
      </c>
      <c r="H92" s="90">
        <f t="shared" si="17"/>
        <v>1527</v>
      </c>
      <c r="I92" s="91">
        <f t="shared" si="18"/>
        <v>2034</v>
      </c>
      <c r="J92" s="103">
        <f t="shared" si="15"/>
        <v>0.3320235756385069</v>
      </c>
    </row>
    <row r="93" spans="1:10" ht="12.75">
      <c r="A93" s="138" t="s">
        <v>102</v>
      </c>
      <c r="B93" s="90">
        <v>1244</v>
      </c>
      <c r="C93" s="91">
        <v>1342</v>
      </c>
      <c r="D93" s="103">
        <f t="shared" si="16"/>
        <v>0.07877813504823152</v>
      </c>
      <c r="E93" s="119">
        <v>294</v>
      </c>
      <c r="F93" s="91">
        <v>343</v>
      </c>
      <c r="G93" s="103">
        <f t="shared" si="14"/>
        <v>0.16666666666666666</v>
      </c>
      <c r="H93" s="90">
        <f t="shared" si="17"/>
        <v>1538</v>
      </c>
      <c r="I93" s="91">
        <f t="shared" si="18"/>
        <v>1685</v>
      </c>
      <c r="J93" s="103">
        <f t="shared" si="15"/>
        <v>0.09557867360208062</v>
      </c>
    </row>
    <row r="94" spans="1:10" ht="12.75">
      <c r="A94" s="138" t="s">
        <v>103</v>
      </c>
      <c r="B94" s="90">
        <v>242</v>
      </c>
      <c r="C94" s="91">
        <v>230</v>
      </c>
      <c r="D94" s="103">
        <f t="shared" si="16"/>
        <v>-0.049586776859504134</v>
      </c>
      <c r="E94" s="119">
        <v>296</v>
      </c>
      <c r="F94" s="91">
        <v>347</v>
      </c>
      <c r="G94" s="103">
        <f t="shared" si="14"/>
        <v>0.17229729729729729</v>
      </c>
      <c r="H94" s="90">
        <f t="shared" si="17"/>
        <v>538</v>
      </c>
      <c r="I94" s="91">
        <f t="shared" si="18"/>
        <v>577</v>
      </c>
      <c r="J94" s="103">
        <f t="shared" si="15"/>
        <v>0.0724907063197026</v>
      </c>
    </row>
    <row r="95" spans="1:10" ht="12.75">
      <c r="A95" s="138" t="s">
        <v>104</v>
      </c>
      <c r="B95" s="90">
        <v>99</v>
      </c>
      <c r="C95" s="91">
        <v>89</v>
      </c>
      <c r="D95" s="103">
        <f t="shared" si="16"/>
        <v>-0.10101010101010101</v>
      </c>
      <c r="E95" s="119">
        <v>95</v>
      </c>
      <c r="F95" s="91">
        <v>88</v>
      </c>
      <c r="G95" s="103">
        <f t="shared" si="14"/>
        <v>-0.07368421052631578</v>
      </c>
      <c r="H95" s="90">
        <f t="shared" si="17"/>
        <v>194</v>
      </c>
      <c r="I95" s="91">
        <f t="shared" si="18"/>
        <v>177</v>
      </c>
      <c r="J95" s="103">
        <f t="shared" si="15"/>
        <v>-0.08762886597938144</v>
      </c>
    </row>
    <row r="96" spans="1:10" ht="12.75">
      <c r="A96" s="589" t="s">
        <v>105</v>
      </c>
      <c r="B96" s="90">
        <v>873</v>
      </c>
      <c r="C96" s="91">
        <v>976</v>
      </c>
      <c r="D96" s="103">
        <f t="shared" si="16"/>
        <v>0.11798396334478808</v>
      </c>
      <c r="E96" s="119">
        <v>303</v>
      </c>
      <c r="F96" s="91">
        <v>241</v>
      </c>
      <c r="G96" s="103">
        <f t="shared" si="14"/>
        <v>-0.20462046204620463</v>
      </c>
      <c r="H96" s="90">
        <f t="shared" si="17"/>
        <v>1176</v>
      </c>
      <c r="I96" s="91">
        <f t="shared" si="18"/>
        <v>1217</v>
      </c>
      <c r="J96" s="103">
        <f t="shared" si="15"/>
        <v>0.03486394557823129</v>
      </c>
    </row>
    <row r="97" spans="1:10" ht="12.75">
      <c r="A97" s="589" t="s">
        <v>106</v>
      </c>
      <c r="B97" s="90">
        <v>366</v>
      </c>
      <c r="C97" s="91">
        <v>398</v>
      </c>
      <c r="D97" s="103">
        <f t="shared" si="16"/>
        <v>0.08743169398907104</v>
      </c>
      <c r="E97" s="98"/>
      <c r="G97" s="103"/>
      <c r="H97" s="90">
        <f t="shared" si="17"/>
        <v>366</v>
      </c>
      <c r="I97" s="91">
        <f t="shared" si="18"/>
        <v>398</v>
      </c>
      <c r="J97" s="103">
        <f t="shared" si="15"/>
        <v>0.08743169398907104</v>
      </c>
    </row>
    <row r="98" spans="1:10" ht="12.75">
      <c r="A98" s="89" t="s">
        <v>70</v>
      </c>
      <c r="B98" s="90">
        <v>2431</v>
      </c>
      <c r="C98" s="91">
        <v>2359</v>
      </c>
      <c r="D98" s="103">
        <f>(C98-B98)/B98</f>
        <v>-0.029617441382147263</v>
      </c>
      <c r="E98" s="90">
        <v>47</v>
      </c>
      <c r="F98" s="91">
        <v>21</v>
      </c>
      <c r="G98" s="103">
        <f>(F98-E98)/E98</f>
        <v>-0.5531914893617021</v>
      </c>
      <c r="H98" s="90">
        <f>SUM(B98+E98)</f>
        <v>2478</v>
      </c>
      <c r="I98" s="91">
        <f>SUM(C98+F98)</f>
        <v>2380</v>
      </c>
      <c r="J98" s="103">
        <f>(I98-H98)/H98</f>
        <v>-0.03954802259887006</v>
      </c>
    </row>
    <row r="99" spans="1:10" ht="12.75">
      <c r="A99" s="97" t="s">
        <v>107</v>
      </c>
      <c r="B99" s="525">
        <f>SUM(B80:B98)</f>
        <v>11563</v>
      </c>
      <c r="C99" s="526">
        <f>SUM(C80:C98)</f>
        <v>12397</v>
      </c>
      <c r="D99" s="518">
        <f>(C99-B99)/B99</f>
        <v>0.07212661074115714</v>
      </c>
      <c r="E99" s="527">
        <f>SUM(E80:E98)</f>
        <v>9979</v>
      </c>
      <c r="F99" s="526">
        <f>SUM(F80:F98)</f>
        <v>11039</v>
      </c>
      <c r="G99" s="528">
        <f>(F99-E99)/E99</f>
        <v>0.10622306844373183</v>
      </c>
      <c r="H99" s="525">
        <f>SUM(H80:H98)</f>
        <v>21542</v>
      </c>
      <c r="I99" s="526">
        <f>SUM(I80:I98)</f>
        <v>23436</v>
      </c>
      <c r="J99" s="518">
        <f t="shared" si="15"/>
        <v>0.08792127007705877</v>
      </c>
    </row>
    <row r="100" spans="1:10" ht="12.75">
      <c r="A100" s="109" t="s">
        <v>108</v>
      </c>
      <c r="B100" s="110"/>
      <c r="C100" s="94"/>
      <c r="D100" s="96"/>
      <c r="E100" s="95"/>
      <c r="F100" s="94"/>
      <c r="G100" s="101"/>
      <c r="H100" s="93"/>
      <c r="I100" s="94"/>
      <c r="J100" s="111"/>
    </row>
    <row r="101" spans="1:10" ht="12.75">
      <c r="A101" s="89" t="s">
        <v>109</v>
      </c>
      <c r="B101" s="429">
        <v>193</v>
      </c>
      <c r="C101" s="91">
        <v>297</v>
      </c>
      <c r="D101" s="103">
        <f aca="true" t="shared" si="19" ref="D101:D112">(C101-B101)/B101</f>
        <v>0.538860103626943</v>
      </c>
      <c r="E101" s="119">
        <v>580</v>
      </c>
      <c r="F101" s="100">
        <v>526</v>
      </c>
      <c r="G101" s="103">
        <f aca="true" t="shared" si="20" ref="G101:G111">(F101-E101)/E101</f>
        <v>-0.09310344827586207</v>
      </c>
      <c r="H101" s="90">
        <f>SUM(B101+E101)</f>
        <v>773</v>
      </c>
      <c r="I101" s="91">
        <f>SUM(C101+F101)</f>
        <v>823</v>
      </c>
      <c r="J101" s="135">
        <f aca="true" t="shared" si="21" ref="J101:J114">(I101-H101)/H101</f>
        <v>0.0646830530401035</v>
      </c>
    </row>
    <row r="102" spans="1:10" ht="12.75">
      <c r="A102" s="89" t="s">
        <v>110</v>
      </c>
      <c r="B102" s="429">
        <v>467</v>
      </c>
      <c r="C102" s="91">
        <v>333</v>
      </c>
      <c r="D102" s="103">
        <f t="shared" si="19"/>
        <v>-0.28693790149892934</v>
      </c>
      <c r="E102" s="119">
        <v>262</v>
      </c>
      <c r="F102" s="91">
        <v>142</v>
      </c>
      <c r="G102" s="103">
        <f t="shared" si="20"/>
        <v>-0.4580152671755725</v>
      </c>
      <c r="H102" s="90">
        <f aca="true" t="shared" si="22" ref="H102:H112">SUM(B102+E102)</f>
        <v>729</v>
      </c>
      <c r="I102" s="91">
        <f aca="true" t="shared" si="23" ref="I102:I112">SUM(C102+F102)</f>
        <v>475</v>
      </c>
      <c r="J102" s="135">
        <f t="shared" si="21"/>
        <v>-0.3484224965706447</v>
      </c>
    </row>
    <row r="103" spans="1:10" ht="12.75">
      <c r="A103" s="89" t="s">
        <v>145</v>
      </c>
      <c r="B103" s="429">
        <v>1279</v>
      </c>
      <c r="C103" s="91">
        <v>1130</v>
      </c>
      <c r="D103" s="103">
        <f t="shared" si="19"/>
        <v>-0.1164972634870993</v>
      </c>
      <c r="E103" s="119">
        <v>750</v>
      </c>
      <c r="F103" s="91">
        <v>1090</v>
      </c>
      <c r="G103" s="103">
        <f t="shared" si="20"/>
        <v>0.4533333333333333</v>
      </c>
      <c r="H103" s="90">
        <f t="shared" si="22"/>
        <v>2029</v>
      </c>
      <c r="I103" s="91">
        <f t="shared" si="23"/>
        <v>2220</v>
      </c>
      <c r="J103" s="135">
        <f t="shared" si="21"/>
        <v>0.0941350418925579</v>
      </c>
    </row>
    <row r="104" spans="1:10" ht="12.75">
      <c r="A104" s="198" t="s">
        <v>146</v>
      </c>
      <c r="B104" s="429">
        <v>148</v>
      </c>
      <c r="C104" s="91">
        <v>179</v>
      </c>
      <c r="D104" s="103">
        <f t="shared" si="19"/>
        <v>0.20945945945945946</v>
      </c>
      <c r="E104" s="119"/>
      <c r="F104" s="91"/>
      <c r="G104" s="103"/>
      <c r="H104" s="90">
        <f t="shared" si="22"/>
        <v>148</v>
      </c>
      <c r="I104" s="91">
        <f t="shared" si="23"/>
        <v>179</v>
      </c>
      <c r="J104" s="135">
        <f t="shared" si="21"/>
        <v>0.20945945945945946</v>
      </c>
    </row>
    <row r="105" spans="1:10" ht="12.75">
      <c r="A105" s="89" t="s">
        <v>111</v>
      </c>
      <c r="B105" s="429">
        <v>1513</v>
      </c>
      <c r="C105" s="91">
        <v>1831</v>
      </c>
      <c r="D105" s="103">
        <f t="shared" si="19"/>
        <v>0.21017845340383345</v>
      </c>
      <c r="E105" s="119">
        <v>60</v>
      </c>
      <c r="F105" s="91">
        <v>72</v>
      </c>
      <c r="G105" s="103">
        <f t="shared" si="20"/>
        <v>0.2</v>
      </c>
      <c r="H105" s="90">
        <f t="shared" si="22"/>
        <v>1573</v>
      </c>
      <c r="I105" s="91">
        <f t="shared" si="23"/>
        <v>1903</v>
      </c>
      <c r="J105" s="135">
        <f t="shared" si="21"/>
        <v>0.2097902097902098</v>
      </c>
    </row>
    <row r="106" spans="1:10" ht="12.75">
      <c r="A106" s="198" t="s">
        <v>191</v>
      </c>
      <c r="B106" s="429"/>
      <c r="C106" s="91"/>
      <c r="D106" s="103"/>
      <c r="E106" s="119"/>
      <c r="F106" s="91">
        <v>105</v>
      </c>
      <c r="G106" s="103"/>
      <c r="H106" s="90"/>
      <c r="I106" s="91">
        <f t="shared" si="23"/>
        <v>105</v>
      </c>
      <c r="J106" s="135"/>
    </row>
    <row r="107" spans="1:10" ht="12.75">
      <c r="A107" s="89" t="s">
        <v>147</v>
      </c>
      <c r="B107" s="429">
        <v>95</v>
      </c>
      <c r="C107" s="91">
        <v>68</v>
      </c>
      <c r="D107" s="103">
        <f t="shared" si="19"/>
        <v>-0.28421052631578947</v>
      </c>
      <c r="E107" s="119"/>
      <c r="F107" s="91"/>
      <c r="G107" s="103"/>
      <c r="H107" s="90">
        <f t="shared" si="22"/>
        <v>95</v>
      </c>
      <c r="I107" s="91">
        <f t="shared" si="23"/>
        <v>68</v>
      </c>
      <c r="J107" s="135">
        <f t="shared" si="21"/>
        <v>-0.28421052631578947</v>
      </c>
    </row>
    <row r="108" spans="1:10" ht="12.75">
      <c r="A108" s="89" t="s">
        <v>148</v>
      </c>
      <c r="B108" s="429">
        <v>354</v>
      </c>
      <c r="C108" s="91">
        <v>212</v>
      </c>
      <c r="D108" s="103">
        <f t="shared" si="19"/>
        <v>-0.4011299435028249</v>
      </c>
      <c r="E108" s="119">
        <v>347</v>
      </c>
      <c r="F108" s="91">
        <v>254</v>
      </c>
      <c r="G108" s="103">
        <f t="shared" si="20"/>
        <v>-0.2680115273775216</v>
      </c>
      <c r="H108" s="90">
        <f t="shared" si="22"/>
        <v>701</v>
      </c>
      <c r="I108" s="91">
        <f t="shared" si="23"/>
        <v>466</v>
      </c>
      <c r="J108" s="135">
        <f t="shared" si="21"/>
        <v>-0.33523537803138376</v>
      </c>
    </row>
    <row r="109" spans="1:10" ht="12.75">
      <c r="A109" s="89" t="s">
        <v>112</v>
      </c>
      <c r="B109" s="429">
        <v>698</v>
      </c>
      <c r="C109" s="91">
        <v>534</v>
      </c>
      <c r="D109" s="103">
        <f t="shared" si="19"/>
        <v>-0.2349570200573066</v>
      </c>
      <c r="E109" s="119">
        <v>439</v>
      </c>
      <c r="F109" s="91">
        <v>494</v>
      </c>
      <c r="G109" s="103">
        <f t="shared" si="20"/>
        <v>0.1252847380410023</v>
      </c>
      <c r="H109" s="90">
        <f t="shared" si="22"/>
        <v>1137</v>
      </c>
      <c r="I109" s="91">
        <f t="shared" si="23"/>
        <v>1028</v>
      </c>
      <c r="J109" s="135">
        <f t="shared" si="21"/>
        <v>-0.09586631486367635</v>
      </c>
    </row>
    <row r="110" spans="1:10" ht="12.75">
      <c r="A110" s="89" t="s">
        <v>151</v>
      </c>
      <c r="B110" s="429">
        <v>196</v>
      </c>
      <c r="C110" s="91">
        <v>240</v>
      </c>
      <c r="D110" s="103">
        <f t="shared" si="19"/>
        <v>0.22448979591836735</v>
      </c>
      <c r="E110" s="119"/>
      <c r="F110" s="91"/>
      <c r="G110" s="103"/>
      <c r="H110" s="90">
        <f t="shared" si="22"/>
        <v>196</v>
      </c>
      <c r="I110" s="91">
        <f t="shared" si="23"/>
        <v>240</v>
      </c>
      <c r="J110" s="135">
        <f t="shared" si="21"/>
        <v>0.22448979591836735</v>
      </c>
    </row>
    <row r="111" spans="1:10" ht="12.75">
      <c r="A111" s="282" t="s">
        <v>113</v>
      </c>
      <c r="B111" s="429"/>
      <c r="C111" s="91"/>
      <c r="D111" s="103"/>
      <c r="E111" s="119">
        <v>35</v>
      </c>
      <c r="F111" s="91">
        <v>18</v>
      </c>
      <c r="G111" s="103">
        <f t="shared" si="20"/>
        <v>-0.4857142857142857</v>
      </c>
      <c r="H111" s="90">
        <f t="shared" si="22"/>
        <v>35</v>
      </c>
      <c r="I111" s="91">
        <f t="shared" si="23"/>
        <v>18</v>
      </c>
      <c r="J111" s="135">
        <f t="shared" si="21"/>
        <v>-0.4857142857142857</v>
      </c>
    </row>
    <row r="112" spans="1:10" ht="12.75">
      <c r="A112" s="282" t="s">
        <v>139</v>
      </c>
      <c r="B112" s="429">
        <v>64</v>
      </c>
      <c r="C112" s="91">
        <v>84</v>
      </c>
      <c r="D112" s="103">
        <f t="shared" si="19"/>
        <v>0.3125</v>
      </c>
      <c r="E112" s="119"/>
      <c r="G112" s="103"/>
      <c r="H112" s="90">
        <f t="shared" si="22"/>
        <v>64</v>
      </c>
      <c r="I112" s="91">
        <f t="shared" si="23"/>
        <v>84</v>
      </c>
      <c r="J112" s="135">
        <f t="shared" si="21"/>
        <v>0.3125</v>
      </c>
    </row>
    <row r="113" spans="1:10" ht="13.5" customHeight="1">
      <c r="A113" s="97" t="s">
        <v>114</v>
      </c>
      <c r="B113" s="559">
        <v>5007</v>
      </c>
      <c r="C113" s="560">
        <v>4908</v>
      </c>
      <c r="D113" s="561">
        <f>(C113-B113)/B113</f>
        <v>-0.019772318753744758</v>
      </c>
      <c r="E113" s="519">
        <v>2473</v>
      </c>
      <c r="F113" s="517">
        <v>2701</v>
      </c>
      <c r="G113" s="528">
        <f>(F113-E113)/E113</f>
        <v>0.09219571370804691</v>
      </c>
      <c r="H113" s="516">
        <f>SUM(H101:H112)</f>
        <v>7480</v>
      </c>
      <c r="I113" s="517">
        <f>SUM(I101:I112)</f>
        <v>7609</v>
      </c>
      <c r="J113" s="518">
        <f t="shared" si="21"/>
        <v>0.017245989304812834</v>
      </c>
    </row>
    <row r="114" spans="1:10" ht="12.75">
      <c r="A114" s="550" t="s">
        <v>115</v>
      </c>
      <c r="B114" s="562"/>
      <c r="C114" s="563"/>
      <c r="D114" s="564"/>
      <c r="E114" s="519">
        <v>10907</v>
      </c>
      <c r="F114" s="517">
        <v>10523</v>
      </c>
      <c r="G114" s="528">
        <f>(F114-E114)/E114</f>
        <v>-0.035206747960025674</v>
      </c>
      <c r="H114" s="521">
        <f>SUM(B114+E114)</f>
        <v>10907</v>
      </c>
      <c r="I114" s="522">
        <f>SUM(C114+F114)</f>
        <v>10523</v>
      </c>
      <c r="J114" s="518">
        <f t="shared" si="21"/>
        <v>-0.035206747960025674</v>
      </c>
    </row>
    <row r="115" spans="1:10" ht="12.75">
      <c r="A115" s="320" t="s">
        <v>18</v>
      </c>
      <c r="B115" s="110"/>
      <c r="C115" s="94"/>
      <c r="D115" s="96"/>
      <c r="E115" s="284"/>
      <c r="F115" s="321"/>
      <c r="G115" s="322"/>
      <c r="H115" s="283"/>
      <c r="I115" s="321"/>
      <c r="J115" s="323"/>
    </row>
    <row r="116" spans="1:10" s="319" customFormat="1" ht="12.75">
      <c r="A116" s="330" t="s">
        <v>31</v>
      </c>
      <c r="B116" s="552">
        <v>224</v>
      </c>
      <c r="C116" s="553">
        <v>127</v>
      </c>
      <c r="D116" s="103">
        <f>(C116-B116)/B116</f>
        <v>-0.4330357142857143</v>
      </c>
      <c r="E116" s="328"/>
      <c r="F116" s="326"/>
      <c r="G116" s="329"/>
      <c r="H116" s="327">
        <f aca="true" t="shared" si="24" ref="H116:I119">SUM(B116+E116)</f>
        <v>224</v>
      </c>
      <c r="I116" s="326">
        <f t="shared" si="24"/>
        <v>127</v>
      </c>
      <c r="J116" s="135">
        <f>(I116-H116)/H116</f>
        <v>-0.4330357142857143</v>
      </c>
    </row>
    <row r="117" spans="1:10" ht="12.75">
      <c r="A117" s="324" t="s">
        <v>116</v>
      </c>
      <c r="B117" s="552">
        <v>720</v>
      </c>
      <c r="C117" s="553">
        <v>704</v>
      </c>
      <c r="D117" s="103">
        <f>(C117-B117)/B117</f>
        <v>-0.022222222222222223</v>
      </c>
      <c r="E117" s="95"/>
      <c r="F117" s="94"/>
      <c r="G117" s="101"/>
      <c r="H117" s="328">
        <f t="shared" si="24"/>
        <v>720</v>
      </c>
      <c r="I117" s="326">
        <f t="shared" si="24"/>
        <v>704</v>
      </c>
      <c r="J117" s="325">
        <f>(I117-H117)/H117</f>
        <v>-0.022222222222222223</v>
      </c>
    </row>
    <row r="118" spans="1:10" ht="12.75">
      <c r="A118" s="89" t="s">
        <v>59</v>
      </c>
      <c r="B118" s="576">
        <v>1789</v>
      </c>
      <c r="C118" s="326">
        <v>1742</v>
      </c>
      <c r="D118" s="103">
        <f>(C118-B118)/B118</f>
        <v>-0.02627166014533259</v>
      </c>
      <c r="E118" s="98"/>
      <c r="F118" s="91"/>
      <c r="G118" s="104"/>
      <c r="H118" s="328">
        <f t="shared" si="24"/>
        <v>1789</v>
      </c>
      <c r="I118" s="326">
        <f t="shared" si="24"/>
        <v>1742</v>
      </c>
      <c r="J118" s="135">
        <f>(I118-H118)/H118</f>
        <v>-0.02627166014533259</v>
      </c>
    </row>
    <row r="119" spans="1:10" ht="12.75">
      <c r="A119" s="89" t="s">
        <v>67</v>
      </c>
      <c r="B119" s="576">
        <v>2364</v>
      </c>
      <c r="C119" s="326">
        <v>2504</v>
      </c>
      <c r="D119" s="103">
        <f>(C119-B119)/B119</f>
        <v>0.05922165820642978</v>
      </c>
      <c r="E119" s="98"/>
      <c r="F119" s="91"/>
      <c r="G119" s="104"/>
      <c r="H119" s="328">
        <f t="shared" si="24"/>
        <v>2364</v>
      </c>
      <c r="I119" s="326">
        <f t="shared" si="24"/>
        <v>2504</v>
      </c>
      <c r="J119" s="135">
        <f>(I119-H119)/H119</f>
        <v>0.05922165820642978</v>
      </c>
    </row>
    <row r="120" spans="1:10" ht="12.75">
      <c r="A120" s="97" t="s">
        <v>117</v>
      </c>
      <c r="B120" s="525">
        <v>5097</v>
      </c>
      <c r="C120" s="517">
        <v>5077</v>
      </c>
      <c r="D120" s="518">
        <f>(C120-B120)/B120</f>
        <v>-0.003923876790268786</v>
      </c>
      <c r="E120" s="519"/>
      <c r="F120" s="517"/>
      <c r="G120" s="529"/>
      <c r="H120" s="516">
        <f>SUM(H116:H119)</f>
        <v>5097</v>
      </c>
      <c r="I120" s="517">
        <f>SUM(I116:I119)</f>
        <v>5077</v>
      </c>
      <c r="J120" s="518">
        <f>(I120-H120)/H120</f>
        <v>-0.003923876790268786</v>
      </c>
    </row>
    <row r="121" spans="1:10" ht="12.75">
      <c r="A121" s="107" t="s">
        <v>118</v>
      </c>
      <c r="B121" s="110"/>
      <c r="C121" s="94"/>
      <c r="D121" s="96"/>
      <c r="E121" s="98"/>
      <c r="F121" s="91"/>
      <c r="G121" s="104"/>
      <c r="H121" s="90"/>
      <c r="I121" s="91"/>
      <c r="J121" s="106"/>
    </row>
    <row r="122" spans="1:10" ht="12.75">
      <c r="A122" s="418" t="s">
        <v>119</v>
      </c>
      <c r="B122" s="429">
        <v>92</v>
      </c>
      <c r="C122" s="91">
        <v>72</v>
      </c>
      <c r="D122" s="103">
        <f aca="true" t="shared" si="25" ref="D122:D127">(C122-B122)/B122</f>
        <v>-0.21739130434782608</v>
      </c>
      <c r="E122" s="91"/>
      <c r="G122" s="103"/>
      <c r="H122" s="90">
        <f aca="true" t="shared" si="26" ref="H122:I127">SUM(B122+E122)</f>
        <v>92</v>
      </c>
      <c r="I122" s="91">
        <f t="shared" si="26"/>
        <v>72</v>
      </c>
      <c r="J122" s="103">
        <f aca="true" t="shared" si="27" ref="J122:J128">(I122-H122)/H122</f>
        <v>-0.21739130434782608</v>
      </c>
    </row>
    <row r="123" spans="1:10" ht="12.75">
      <c r="A123" s="418" t="s">
        <v>120</v>
      </c>
      <c r="B123" s="429"/>
      <c r="C123" s="91"/>
      <c r="D123" s="103"/>
      <c r="E123" s="91">
        <v>1452</v>
      </c>
      <c r="F123" s="91">
        <v>1206</v>
      </c>
      <c r="G123" s="103">
        <f>(F123-E123)/E123</f>
        <v>-0.16942148760330578</v>
      </c>
      <c r="H123" s="90">
        <f t="shared" si="26"/>
        <v>1452</v>
      </c>
      <c r="I123" s="91">
        <f t="shared" si="26"/>
        <v>1206</v>
      </c>
      <c r="J123" s="103">
        <f t="shared" si="27"/>
        <v>-0.16942148760330578</v>
      </c>
    </row>
    <row r="124" spans="1:10" ht="12.75">
      <c r="A124" s="418" t="s">
        <v>121</v>
      </c>
      <c r="B124" s="429"/>
      <c r="C124" s="91"/>
      <c r="D124" s="103"/>
      <c r="E124" s="91">
        <v>440</v>
      </c>
      <c r="F124" s="91">
        <v>541</v>
      </c>
      <c r="G124" s="103">
        <f>(F124-E124)/E124</f>
        <v>0.22954545454545455</v>
      </c>
      <c r="H124" s="90">
        <f t="shared" si="26"/>
        <v>440</v>
      </c>
      <c r="I124" s="91">
        <f t="shared" si="26"/>
        <v>541</v>
      </c>
      <c r="J124" s="103">
        <f t="shared" si="27"/>
        <v>0.22954545454545455</v>
      </c>
    </row>
    <row r="125" spans="1:10" ht="12.75">
      <c r="A125" s="551" t="s">
        <v>173</v>
      </c>
      <c r="B125" s="429">
        <v>96</v>
      </c>
      <c r="C125" s="91">
        <v>200</v>
      </c>
      <c r="D125" s="103">
        <f t="shared" si="25"/>
        <v>1.0833333333333333</v>
      </c>
      <c r="E125" s="91"/>
      <c r="F125" s="91"/>
      <c r="G125" s="103"/>
      <c r="H125" s="90">
        <f t="shared" si="26"/>
        <v>96</v>
      </c>
      <c r="I125" s="91">
        <f t="shared" si="26"/>
        <v>200</v>
      </c>
      <c r="J125" s="103">
        <f t="shared" si="27"/>
        <v>1.0833333333333333</v>
      </c>
    </row>
    <row r="126" spans="1:10" ht="12.75">
      <c r="A126" s="551" t="s">
        <v>174</v>
      </c>
      <c r="B126" s="429">
        <v>140</v>
      </c>
      <c r="C126" s="91">
        <v>236</v>
      </c>
      <c r="D126" s="103">
        <f t="shared" si="25"/>
        <v>0.6857142857142857</v>
      </c>
      <c r="E126" s="91"/>
      <c r="F126" s="91"/>
      <c r="G126" s="103"/>
      <c r="H126" s="90">
        <f t="shared" si="26"/>
        <v>140</v>
      </c>
      <c r="I126" s="91">
        <f t="shared" si="26"/>
        <v>236</v>
      </c>
      <c r="J126" s="103">
        <f t="shared" si="27"/>
        <v>0.6857142857142857</v>
      </c>
    </row>
    <row r="127" spans="1:10" ht="12.75">
      <c r="A127" s="418" t="s">
        <v>122</v>
      </c>
      <c r="B127" s="429">
        <v>4290</v>
      </c>
      <c r="C127" s="91">
        <v>4284</v>
      </c>
      <c r="D127" s="103">
        <f t="shared" si="25"/>
        <v>-0.0013986013986013986</v>
      </c>
      <c r="E127" s="91">
        <v>895</v>
      </c>
      <c r="F127" s="100">
        <v>831</v>
      </c>
      <c r="G127" s="103">
        <f>(F127-E127)/E127</f>
        <v>-0.07150837988826815</v>
      </c>
      <c r="H127" s="90">
        <f t="shared" si="26"/>
        <v>5185</v>
      </c>
      <c r="I127" s="91">
        <f t="shared" si="26"/>
        <v>5115</v>
      </c>
      <c r="J127" s="103">
        <f t="shared" si="27"/>
        <v>-0.013500482160077145</v>
      </c>
    </row>
    <row r="128" spans="1:10" ht="12.75">
      <c r="A128" s="97" t="s">
        <v>123</v>
      </c>
      <c r="B128" s="525">
        <v>4618</v>
      </c>
      <c r="C128" s="517">
        <v>4792</v>
      </c>
      <c r="D128" s="518">
        <f>(C128-B128)/B128</f>
        <v>0.037678648765699436</v>
      </c>
      <c r="E128" s="519">
        <v>2787</v>
      </c>
      <c r="F128" s="517">
        <v>2578</v>
      </c>
      <c r="G128" s="528">
        <f>(F128-E128)/E128</f>
        <v>-0.07499102978112666</v>
      </c>
      <c r="H128" s="516">
        <f>SUM(H122:H127)</f>
        <v>7405</v>
      </c>
      <c r="I128" s="517">
        <f>SUM(I122:I127)</f>
        <v>7370</v>
      </c>
      <c r="J128" s="518">
        <f t="shared" si="27"/>
        <v>-0.004726536124240378</v>
      </c>
    </row>
    <row r="129" spans="1:10" ht="12.75">
      <c r="A129" s="112" t="s">
        <v>32</v>
      </c>
      <c r="B129" s="565"/>
      <c r="C129" s="94"/>
      <c r="D129" s="566"/>
      <c r="E129" s="132"/>
      <c r="F129" s="122"/>
      <c r="G129" s="139"/>
      <c r="H129" s="121"/>
      <c r="I129" s="122"/>
      <c r="J129" s="123"/>
    </row>
    <row r="130" spans="1:10" ht="12.75">
      <c r="A130" s="89" t="s">
        <v>124</v>
      </c>
      <c r="B130" s="90">
        <v>4</v>
      </c>
      <c r="C130" s="434">
        <v>4</v>
      </c>
      <c r="D130" s="135">
        <f>(C130-B130)/B130</f>
        <v>0</v>
      </c>
      <c r="E130" s="98"/>
      <c r="F130" s="91"/>
      <c r="G130" s="105"/>
      <c r="H130" s="90">
        <f>SUM(B130+E130)</f>
        <v>4</v>
      </c>
      <c r="I130" s="91">
        <f>SUM(C130+F130)</f>
        <v>4</v>
      </c>
      <c r="J130" s="103">
        <f>(I130-H130)/H130</f>
        <v>0</v>
      </c>
    </row>
    <row r="131" spans="1:10" ht="12.75">
      <c r="A131" s="124" t="s">
        <v>32</v>
      </c>
      <c r="B131" s="121">
        <v>22</v>
      </c>
      <c r="C131" s="221">
        <v>27</v>
      </c>
      <c r="D131" s="135">
        <f>(C131-B131)/B131</f>
        <v>0.22727272727272727</v>
      </c>
      <c r="E131" s="132"/>
      <c r="F131" s="122"/>
      <c r="G131" s="139"/>
      <c r="H131" s="90">
        <f>SUM(B131+E131)</f>
        <v>22</v>
      </c>
      <c r="I131" s="91">
        <f>SUM(C131+F131)</f>
        <v>27</v>
      </c>
      <c r="J131" s="103">
        <f>(I131-H131)/H131</f>
        <v>0.22727272727272727</v>
      </c>
    </row>
    <row r="132" spans="1:10" ht="12.75">
      <c r="A132" s="97" t="s">
        <v>125</v>
      </c>
      <c r="B132" s="525">
        <v>26</v>
      </c>
      <c r="C132" s="517">
        <v>31</v>
      </c>
      <c r="D132" s="518">
        <f>(C132-B132)/B132</f>
        <v>0.19230769230769232</v>
      </c>
      <c r="E132" s="519"/>
      <c r="F132" s="517"/>
      <c r="G132" s="520"/>
      <c r="H132" s="516">
        <f>SUM(H129:H131)</f>
        <v>26</v>
      </c>
      <c r="I132" s="517">
        <f>SUM(I129:I131)</f>
        <v>31</v>
      </c>
      <c r="J132" s="518">
        <f>(I132-H132)/H132</f>
        <v>0.19230769230769232</v>
      </c>
    </row>
    <row r="133" spans="1:10" ht="12.75">
      <c r="A133" s="113" t="s">
        <v>27</v>
      </c>
      <c r="B133" s="530">
        <v>125138</v>
      </c>
      <c r="C133" s="531">
        <v>123027</v>
      </c>
      <c r="D133" s="532">
        <f>(C133-B133)/B133</f>
        <v>-0.016869376208665632</v>
      </c>
      <c r="E133" s="531">
        <v>41795</v>
      </c>
      <c r="F133" s="531">
        <v>43945</v>
      </c>
      <c r="G133" s="532">
        <f>(F133-E133)/E133</f>
        <v>0.05144155999521474</v>
      </c>
      <c r="H133" s="531">
        <f>SUM(H45+H62+H78+H99+H113+H114+H120+H128+H132)</f>
        <v>166933</v>
      </c>
      <c r="I133" s="531">
        <f>SUM(I45+I62+I78+I99+I113+I114+I120+I128+I132)</f>
        <v>166972</v>
      </c>
      <c r="J133" s="518">
        <f>(I133-H133)/H133</f>
        <v>0.0002336266645899852</v>
      </c>
    </row>
    <row r="134" ht="12.75">
      <c r="A134" s="133"/>
    </row>
    <row r="135" spans="1:8" ht="29.25" customHeight="1">
      <c r="A135" s="597" t="s">
        <v>202</v>
      </c>
      <c r="B135" s="597"/>
      <c r="C135" s="597"/>
      <c r="D135" s="597"/>
      <c r="E135" s="597"/>
      <c r="F135" s="597"/>
      <c r="G135" s="597"/>
      <c r="H135" s="428"/>
    </row>
    <row r="136" ht="12.75">
      <c r="A136" s="133"/>
    </row>
    <row r="137" ht="12.75">
      <c r="A137" s="133"/>
    </row>
  </sheetData>
  <mergeCells count="7">
    <mergeCell ref="A135:G135"/>
    <mergeCell ref="A1:J1"/>
    <mergeCell ref="A2:J2"/>
    <mergeCell ref="A3:J3"/>
    <mergeCell ref="B5:D5"/>
    <mergeCell ref="E5:G5"/>
    <mergeCell ref="H5:J5"/>
  </mergeCells>
  <printOptions horizontalCentered="1"/>
  <pageMargins left="0.25" right="0.25" top="1" bottom="1" header="0.5" footer="0.5"/>
  <pageSetup firstPageNumber="14" useFirstPageNumber="1" horizontalDpi="600" verticalDpi="600" orientation="portrait" scale="78" r:id="rId1"/>
  <headerFooter alignWithMargins="0">
    <oddFooter>&amp;L11/13/03&amp;CPage &amp;P&amp;ROffice of IRAA</oddFooter>
  </headerFooter>
  <rowBreaks count="2" manualBreakCount="2">
    <brk id="62" max="255" man="1"/>
    <brk id="120" max="9" man="1"/>
  </rowBreaks>
</worksheet>
</file>

<file path=xl/worksheets/sheet6.xml><?xml version="1.0" encoding="utf-8"?>
<worksheet xmlns="http://schemas.openxmlformats.org/spreadsheetml/2006/main" xmlns:r="http://schemas.openxmlformats.org/officeDocument/2006/relationships">
  <dimension ref="A1:P24"/>
  <sheetViews>
    <sheetView workbookViewId="0" topLeftCell="A5">
      <selection activeCell="A23" sqref="A23:O24"/>
    </sheetView>
  </sheetViews>
  <sheetFormatPr defaultColWidth="9.140625" defaultRowHeight="12.75"/>
  <cols>
    <col min="1" max="1" width="14.8515625" style="42" customWidth="1"/>
    <col min="2" max="2" width="7.57421875" style="42" customWidth="1"/>
    <col min="3" max="3" width="7.7109375" style="42" customWidth="1"/>
    <col min="4" max="4" width="8.140625" style="42" bestFit="1" customWidth="1"/>
    <col min="5" max="5" width="8.7109375" style="42" customWidth="1"/>
    <col min="6" max="6" width="7.7109375" style="42" customWidth="1"/>
    <col min="7" max="7" width="9.00390625" style="42" bestFit="1" customWidth="1"/>
    <col min="8" max="8" width="6.00390625" style="42" customWidth="1"/>
    <col min="9" max="9" width="6.7109375" style="42" customWidth="1"/>
    <col min="10" max="10" width="7.421875" style="42" bestFit="1" customWidth="1"/>
    <col min="11" max="12" width="7.00390625" style="42" bestFit="1" customWidth="1"/>
    <col min="13" max="13" width="7.7109375" style="42" bestFit="1" customWidth="1"/>
    <col min="14" max="15" width="7.421875" style="42" bestFit="1" customWidth="1"/>
    <col min="16" max="16" width="8.28125" style="42" customWidth="1"/>
    <col min="17" max="17" width="14.7109375" style="42" customWidth="1"/>
    <col min="18" max="16384" width="9.140625" style="42" customWidth="1"/>
  </cols>
  <sheetData>
    <row r="1" spans="1:16" ht="12.75">
      <c r="A1" s="612" t="s">
        <v>0</v>
      </c>
      <c r="B1" s="631"/>
      <c r="C1" s="631"/>
      <c r="D1" s="631"/>
      <c r="E1" s="631"/>
      <c r="F1" s="631"/>
      <c r="G1" s="631"/>
      <c r="H1" s="631"/>
      <c r="I1" s="631"/>
      <c r="J1" s="631"/>
      <c r="K1" s="631"/>
      <c r="L1" s="631"/>
      <c r="M1" s="631"/>
      <c r="N1" s="631"/>
      <c r="O1" s="631"/>
      <c r="P1" s="631"/>
    </row>
    <row r="2" spans="1:16" ht="12.75">
      <c r="A2" s="612" t="s">
        <v>195</v>
      </c>
      <c r="B2" s="631"/>
      <c r="C2" s="631"/>
      <c r="D2" s="631"/>
      <c r="E2" s="631"/>
      <c r="F2" s="631"/>
      <c r="G2" s="631"/>
      <c r="H2" s="631"/>
      <c r="I2" s="631"/>
      <c r="J2" s="631"/>
      <c r="K2" s="631"/>
      <c r="L2" s="631"/>
      <c r="M2" s="631"/>
      <c r="N2" s="631"/>
      <c r="O2" s="233"/>
      <c r="P2" s="233"/>
    </row>
    <row r="3" spans="1:16" ht="12.75">
      <c r="A3" s="233"/>
      <c r="B3" s="233"/>
      <c r="C3" s="233"/>
      <c r="D3" s="233"/>
      <c r="E3" s="233"/>
      <c r="F3" s="233"/>
      <c r="G3" s="233"/>
      <c r="H3" s="233"/>
      <c r="I3" s="233"/>
      <c r="J3" s="233"/>
      <c r="K3" s="233"/>
      <c r="L3" s="233"/>
      <c r="M3" s="233"/>
      <c r="N3" s="233"/>
      <c r="O3" s="233"/>
      <c r="P3" s="233"/>
    </row>
    <row r="4" spans="1:16" ht="12.75">
      <c r="A4" s="642" t="s">
        <v>136</v>
      </c>
      <c r="B4" s="642"/>
      <c r="C4" s="642"/>
      <c r="D4" s="642"/>
      <c r="E4" s="642"/>
      <c r="F4" s="642"/>
      <c r="G4" s="642"/>
      <c r="H4" s="642"/>
      <c r="I4" s="642"/>
      <c r="J4" s="642"/>
      <c r="K4" s="642"/>
      <c r="L4" s="642"/>
      <c r="M4" s="642"/>
      <c r="N4" s="642"/>
      <c r="O4" s="642"/>
      <c r="P4" s="642"/>
    </row>
    <row r="5" spans="1:16" ht="12.75">
      <c r="A5" s="613"/>
      <c r="B5" s="613"/>
      <c r="C5" s="613"/>
      <c r="D5" s="613"/>
      <c r="E5" s="613"/>
      <c r="F5" s="613"/>
      <c r="G5" s="613"/>
      <c r="H5" s="613"/>
      <c r="I5" s="613"/>
      <c r="J5" s="613"/>
      <c r="K5" s="613"/>
      <c r="L5" s="613"/>
      <c r="M5" s="613"/>
      <c r="N5" s="613"/>
      <c r="O5" s="233"/>
      <c r="P5" s="233"/>
    </row>
    <row r="6" spans="1:16" ht="12.75">
      <c r="A6" s="629"/>
      <c r="B6" s="629"/>
      <c r="C6" s="629"/>
      <c r="D6" s="629"/>
      <c r="E6" s="629"/>
      <c r="F6" s="629"/>
      <c r="G6" s="629"/>
      <c r="H6" s="629"/>
      <c r="I6" s="629"/>
      <c r="J6" s="629"/>
      <c r="K6" s="629"/>
      <c r="L6" s="629"/>
      <c r="M6" s="629"/>
      <c r="N6" s="629"/>
      <c r="O6" s="233"/>
      <c r="P6" s="233"/>
    </row>
    <row r="7" spans="1:16" s="114" customFormat="1" ht="12.75">
      <c r="A7" s="617" t="s">
        <v>3</v>
      </c>
      <c r="B7" s="632" t="s">
        <v>137</v>
      </c>
      <c r="C7" s="633"/>
      <c r="D7" s="633"/>
      <c r="E7" s="633"/>
      <c r="F7" s="633"/>
      <c r="G7" s="633"/>
      <c r="H7" s="633"/>
      <c r="I7" s="633"/>
      <c r="J7" s="633"/>
      <c r="K7" s="633"/>
      <c r="L7" s="633"/>
      <c r="M7" s="633"/>
      <c r="N7" s="633"/>
      <c r="O7" s="633"/>
      <c r="P7" s="634"/>
    </row>
    <row r="8" spans="1:16" s="115" customFormat="1" ht="18" customHeight="1">
      <c r="A8" s="640"/>
      <c r="B8" s="635" t="s">
        <v>138</v>
      </c>
      <c r="C8" s="636"/>
      <c r="D8" s="637"/>
      <c r="E8" s="635" t="s">
        <v>154</v>
      </c>
      <c r="F8" s="638"/>
      <c r="G8" s="639"/>
      <c r="H8" s="635" t="s">
        <v>155</v>
      </c>
      <c r="I8" s="636"/>
      <c r="J8" s="637"/>
      <c r="K8" s="635" t="s">
        <v>156</v>
      </c>
      <c r="L8" s="636"/>
      <c r="M8" s="637"/>
      <c r="N8" s="614" t="s">
        <v>6</v>
      </c>
      <c r="O8" s="615"/>
      <c r="P8" s="616"/>
    </row>
    <row r="9" spans="1:16" s="116" customFormat="1" ht="30" customHeight="1">
      <c r="A9" s="641"/>
      <c r="B9" s="52">
        <v>2002</v>
      </c>
      <c r="C9" s="53">
        <v>2003</v>
      </c>
      <c r="D9" s="55" t="s">
        <v>132</v>
      </c>
      <c r="E9" s="52">
        <v>2002</v>
      </c>
      <c r="F9" s="53">
        <v>2003</v>
      </c>
      <c r="G9" s="54" t="s">
        <v>132</v>
      </c>
      <c r="H9" s="52">
        <v>2002</v>
      </c>
      <c r="I9" s="53">
        <v>2003</v>
      </c>
      <c r="J9" s="54" t="s">
        <v>132</v>
      </c>
      <c r="K9" s="52">
        <v>2002</v>
      </c>
      <c r="L9" s="53">
        <v>2003</v>
      </c>
      <c r="M9" s="168" t="s">
        <v>132</v>
      </c>
      <c r="N9" s="52">
        <v>2002</v>
      </c>
      <c r="O9" s="53">
        <v>2003</v>
      </c>
      <c r="P9" s="168" t="s">
        <v>132</v>
      </c>
    </row>
    <row r="10" spans="1:16" ht="12.75">
      <c r="A10" s="344" t="s">
        <v>12</v>
      </c>
      <c r="B10" s="235">
        <v>66587</v>
      </c>
      <c r="C10" s="303">
        <v>64471</v>
      </c>
      <c r="D10" s="236">
        <f>(C10-B10)/B10</f>
        <v>-0.03177797467974229</v>
      </c>
      <c r="E10" s="237">
        <v>18299</v>
      </c>
      <c r="F10" s="238">
        <v>19757</v>
      </c>
      <c r="G10" s="236">
        <f>(F10-E10)/E10</f>
        <v>0.07967648505382807</v>
      </c>
      <c r="H10" s="398">
        <v>1124</v>
      </c>
      <c r="I10" s="235">
        <v>1252</v>
      </c>
      <c r="J10" s="236">
        <f>(I10-H10)/H10</f>
        <v>0.11387900355871886</v>
      </c>
      <c r="K10" s="237">
        <v>3484</v>
      </c>
      <c r="L10" s="235">
        <v>3791</v>
      </c>
      <c r="M10" s="236">
        <f aca="true" t="shared" si="0" ref="M10:M15">(L10-K10)/K10</f>
        <v>0.08811710677382319</v>
      </c>
      <c r="N10" s="443">
        <f aca="true" t="shared" si="1" ref="N10:O17">B10+E10+H10+K10</f>
        <v>89494</v>
      </c>
      <c r="O10" s="303">
        <f t="shared" si="1"/>
        <v>89271</v>
      </c>
      <c r="P10" s="239">
        <f aca="true" t="shared" si="2" ref="P10:P18">(O10-N10)/N10</f>
        <v>-0.0024917871589156815</v>
      </c>
    </row>
    <row r="11" spans="1:16" ht="12.75">
      <c r="A11" s="345" t="s">
        <v>16</v>
      </c>
      <c r="B11" s="240">
        <v>918</v>
      </c>
      <c r="C11" s="240">
        <v>595</v>
      </c>
      <c r="D11" s="236">
        <f aca="true" t="shared" si="3" ref="D11:D18">(C11-B11)/B11</f>
        <v>-0.35185185185185186</v>
      </c>
      <c r="E11" s="241"/>
      <c r="F11" s="242">
        <v>168</v>
      </c>
      <c r="G11" s="236"/>
      <c r="H11" s="243">
        <v>78</v>
      </c>
      <c r="I11" s="244">
        <v>78</v>
      </c>
      <c r="J11" s="236">
        <f>(I11-H11)/H11</f>
        <v>0</v>
      </c>
      <c r="K11" s="241">
        <v>34</v>
      </c>
      <c r="L11" s="240">
        <v>6</v>
      </c>
      <c r="M11" s="236">
        <f t="shared" si="0"/>
        <v>-0.8235294117647058</v>
      </c>
      <c r="N11" s="241">
        <f t="shared" si="1"/>
        <v>1030</v>
      </c>
      <c r="O11" s="240">
        <f t="shared" si="1"/>
        <v>847</v>
      </c>
      <c r="P11" s="239">
        <f t="shared" si="2"/>
        <v>-0.17766990291262136</v>
      </c>
    </row>
    <row r="12" spans="1:16" ht="12.75">
      <c r="A12" s="346" t="s">
        <v>13</v>
      </c>
      <c r="B12" s="240">
        <v>9661</v>
      </c>
      <c r="C12" s="240">
        <v>9268</v>
      </c>
      <c r="D12" s="236">
        <f t="shared" si="3"/>
        <v>-0.04067901873512059</v>
      </c>
      <c r="E12" s="241">
        <v>11711</v>
      </c>
      <c r="F12" s="242">
        <v>10995</v>
      </c>
      <c r="G12" s="236">
        <f aca="true" t="shared" si="4" ref="G12:G18">(F12-E12)/E12</f>
        <v>-0.06113909999146102</v>
      </c>
      <c r="H12" s="281">
        <v>2105</v>
      </c>
      <c r="I12" s="240">
        <v>2109</v>
      </c>
      <c r="J12" s="236">
        <f>(I12-H12)/H12</f>
        <v>0.0019002375296912114</v>
      </c>
      <c r="K12" s="241">
        <v>475</v>
      </c>
      <c r="L12" s="240">
        <v>436</v>
      </c>
      <c r="M12" s="236">
        <f t="shared" si="0"/>
        <v>-0.08210526315789474</v>
      </c>
      <c r="N12" s="241">
        <f t="shared" si="1"/>
        <v>23952</v>
      </c>
      <c r="O12" s="234">
        <f t="shared" si="1"/>
        <v>22808</v>
      </c>
      <c r="P12" s="239">
        <f t="shared" si="2"/>
        <v>-0.047762191048764197</v>
      </c>
    </row>
    <row r="13" spans="1:16" ht="12.75">
      <c r="A13" s="346" t="s">
        <v>14</v>
      </c>
      <c r="B13" s="240">
        <v>6825</v>
      </c>
      <c r="C13" s="240">
        <v>7535</v>
      </c>
      <c r="D13" s="236">
        <f t="shared" si="3"/>
        <v>0.10402930402930403</v>
      </c>
      <c r="E13" s="241">
        <v>12711</v>
      </c>
      <c r="F13" s="242">
        <v>13703</v>
      </c>
      <c r="G13" s="236">
        <f t="shared" si="4"/>
        <v>0.07804264023286916</v>
      </c>
      <c r="H13" s="243"/>
      <c r="I13" s="244">
        <v>30</v>
      </c>
      <c r="J13" s="236"/>
      <c r="K13" s="241">
        <v>2006</v>
      </c>
      <c r="L13" s="240">
        <v>2168</v>
      </c>
      <c r="M13" s="236">
        <f t="shared" si="0"/>
        <v>0.08075772681954138</v>
      </c>
      <c r="N13" s="241">
        <f t="shared" si="1"/>
        <v>21542</v>
      </c>
      <c r="O13" s="240">
        <f t="shared" si="1"/>
        <v>23436</v>
      </c>
      <c r="P13" s="239">
        <f t="shared" si="2"/>
        <v>0.08792127007705877</v>
      </c>
    </row>
    <row r="14" spans="1:16" ht="12.75">
      <c r="A14" s="346" t="s">
        <v>15</v>
      </c>
      <c r="B14" s="240">
        <v>2817</v>
      </c>
      <c r="C14" s="240">
        <v>2968</v>
      </c>
      <c r="D14" s="236">
        <f t="shared" si="3"/>
        <v>0.05360312389066383</v>
      </c>
      <c r="E14" s="241">
        <v>3997</v>
      </c>
      <c r="F14" s="242">
        <v>3874</v>
      </c>
      <c r="G14" s="236">
        <f t="shared" si="4"/>
        <v>-0.030773079809857395</v>
      </c>
      <c r="H14" s="243">
        <v>21</v>
      </c>
      <c r="I14" s="244">
        <v>66</v>
      </c>
      <c r="J14" s="236">
        <f>(I14-H14)/H14</f>
        <v>2.142857142857143</v>
      </c>
      <c r="K14" s="241">
        <v>645</v>
      </c>
      <c r="L14" s="240">
        <v>701</v>
      </c>
      <c r="M14" s="236">
        <f t="shared" si="0"/>
        <v>0.08682170542635659</v>
      </c>
      <c r="N14" s="241">
        <f t="shared" si="1"/>
        <v>7480</v>
      </c>
      <c r="O14" s="240">
        <f t="shared" si="1"/>
        <v>7609</v>
      </c>
      <c r="P14" s="239">
        <f t="shared" si="2"/>
        <v>0.017245989304812834</v>
      </c>
    </row>
    <row r="15" spans="1:16" ht="12.75">
      <c r="A15" s="346" t="s">
        <v>17</v>
      </c>
      <c r="B15" s="240">
        <v>6361.5</v>
      </c>
      <c r="C15" s="240">
        <v>6091.5</v>
      </c>
      <c r="D15" s="236">
        <f t="shared" si="3"/>
        <v>-0.042442820089601506</v>
      </c>
      <c r="E15" s="241">
        <v>4191.5</v>
      </c>
      <c r="F15" s="242">
        <v>3977.5</v>
      </c>
      <c r="G15" s="236">
        <f t="shared" si="4"/>
        <v>-0.0510557079804366</v>
      </c>
      <c r="H15" s="243">
        <v>69</v>
      </c>
      <c r="I15" s="245">
        <v>132</v>
      </c>
      <c r="J15" s="236">
        <f>(I15-H15)/H15</f>
        <v>0.9130434782608695</v>
      </c>
      <c r="K15" s="241">
        <v>285</v>
      </c>
      <c r="L15" s="240">
        <v>322</v>
      </c>
      <c r="M15" s="236">
        <f t="shared" si="0"/>
        <v>0.12982456140350876</v>
      </c>
      <c r="N15" s="241">
        <f t="shared" si="1"/>
        <v>10907</v>
      </c>
      <c r="O15" s="240">
        <f t="shared" si="1"/>
        <v>10523</v>
      </c>
      <c r="P15" s="239">
        <f t="shared" si="2"/>
        <v>-0.035206747960025674</v>
      </c>
    </row>
    <row r="16" spans="1:16" s="397" customFormat="1" ht="12.75">
      <c r="A16" s="394" t="s">
        <v>18</v>
      </c>
      <c r="B16" s="256">
        <v>4678</v>
      </c>
      <c r="C16" s="256">
        <v>4688</v>
      </c>
      <c r="D16" s="395">
        <f t="shared" si="3"/>
        <v>0.0021376656690893546</v>
      </c>
      <c r="E16" s="259">
        <v>419</v>
      </c>
      <c r="F16" s="261">
        <v>389</v>
      </c>
      <c r="G16" s="395">
        <f t="shared" si="4"/>
        <v>-0.07159904534606205</v>
      </c>
      <c r="H16" s="231"/>
      <c r="I16" s="271"/>
      <c r="J16" s="395"/>
      <c r="K16" s="337"/>
      <c r="L16" s="256"/>
      <c r="M16" s="395"/>
      <c r="N16" s="241">
        <f t="shared" si="1"/>
        <v>5097</v>
      </c>
      <c r="O16" s="256">
        <f t="shared" si="1"/>
        <v>5077</v>
      </c>
      <c r="P16" s="396">
        <f t="shared" si="2"/>
        <v>-0.003923876790268786</v>
      </c>
    </row>
    <row r="17" spans="1:16" ht="12.75">
      <c r="A17" s="346" t="s">
        <v>19</v>
      </c>
      <c r="B17" s="240">
        <v>2606</v>
      </c>
      <c r="C17" s="240">
        <v>2661</v>
      </c>
      <c r="D17" s="236">
        <f t="shared" si="3"/>
        <v>0.02110514198004605</v>
      </c>
      <c r="E17" s="241">
        <v>3891</v>
      </c>
      <c r="F17" s="242">
        <v>3726</v>
      </c>
      <c r="G17" s="236">
        <f t="shared" si="4"/>
        <v>-0.04240555127216654</v>
      </c>
      <c r="H17" s="243">
        <v>620</v>
      </c>
      <c r="I17" s="244">
        <v>724</v>
      </c>
      <c r="J17" s="236">
        <f>(I17-H17)/H17</f>
        <v>0.16774193548387098</v>
      </c>
      <c r="K17" s="246">
        <v>288</v>
      </c>
      <c r="L17" s="240">
        <v>259</v>
      </c>
      <c r="M17" s="236">
        <f>(L17-K17)/K17</f>
        <v>-0.10069444444444445</v>
      </c>
      <c r="N17" s="241">
        <f t="shared" si="1"/>
        <v>7405</v>
      </c>
      <c r="O17" s="240">
        <f t="shared" si="1"/>
        <v>7370</v>
      </c>
      <c r="P17" s="239">
        <f t="shared" si="2"/>
        <v>-0.004726536124240378</v>
      </c>
    </row>
    <row r="18" spans="1:16" ht="12.75">
      <c r="A18" s="361" t="s">
        <v>32</v>
      </c>
      <c r="B18" s="567">
        <v>24</v>
      </c>
      <c r="C18" s="240">
        <v>30</v>
      </c>
      <c r="D18" s="236">
        <f t="shared" si="3"/>
        <v>0.25</v>
      </c>
      <c r="E18" s="241">
        <v>2</v>
      </c>
      <c r="F18" s="240"/>
      <c r="G18" s="236">
        <f t="shared" si="4"/>
        <v>-1</v>
      </c>
      <c r="H18" s="362"/>
      <c r="I18" s="363"/>
      <c r="J18" s="236"/>
      <c r="K18" s="364"/>
      <c r="L18" s="242">
        <v>1</v>
      </c>
      <c r="M18" s="236"/>
      <c r="N18" s="444">
        <f>SUM(B18+E18+H18+K18)</f>
        <v>26</v>
      </c>
      <c r="O18" s="240">
        <f>C18+F18+I18+L18</f>
        <v>31</v>
      </c>
      <c r="P18" s="239">
        <f t="shared" si="2"/>
        <v>0.19230769230769232</v>
      </c>
    </row>
    <row r="19" spans="1:16" ht="12.75">
      <c r="A19" s="248" t="s">
        <v>21</v>
      </c>
      <c r="B19" s="533">
        <f>SUM(B10:B18)</f>
        <v>100477.5</v>
      </c>
      <c r="C19" s="534">
        <f>SUM(C10:C18)</f>
        <v>98307.5</v>
      </c>
      <c r="D19" s="536">
        <f>(C19-B19)/B19</f>
        <v>-0.021596874922246274</v>
      </c>
      <c r="E19" s="533">
        <f>SUM(E10:E18)</f>
        <v>55221.5</v>
      </c>
      <c r="F19" s="534">
        <f>SUM(F10:F18)</f>
        <v>56589.5</v>
      </c>
      <c r="G19" s="535">
        <f>(F19-E19)/E19</f>
        <v>0.024772959807321422</v>
      </c>
      <c r="H19" s="533">
        <f>SUM(H10:H18)</f>
        <v>4017</v>
      </c>
      <c r="I19" s="534">
        <f>SUM(I10:I18)</f>
        <v>4391</v>
      </c>
      <c r="J19" s="536">
        <f>(I19-H19)/H19</f>
        <v>0.09310430669653971</v>
      </c>
      <c r="K19" s="533">
        <f>SUM(K10:K18)</f>
        <v>7217</v>
      </c>
      <c r="L19" s="534">
        <f>SUM(L10:L18)</f>
        <v>7684</v>
      </c>
      <c r="M19" s="535">
        <f>(L19-K19)/K19</f>
        <v>0.06470832755992795</v>
      </c>
      <c r="N19" s="533">
        <f>SUM(N10:N18)</f>
        <v>166933</v>
      </c>
      <c r="O19" s="534">
        <f>SUM(O10:O18)</f>
        <v>166972</v>
      </c>
      <c r="P19" s="536">
        <f>(O19-N19)/N19</f>
        <v>0.0002336266645899852</v>
      </c>
    </row>
    <row r="20" spans="1:16" ht="12.75">
      <c r="A20" s="233"/>
      <c r="B20" s="233"/>
      <c r="C20" s="233"/>
      <c r="D20" s="233"/>
      <c r="E20" s="233"/>
      <c r="F20" s="233"/>
      <c r="G20" s="233"/>
      <c r="H20" s="233"/>
      <c r="I20" s="233"/>
      <c r="J20" s="233"/>
      <c r="K20" s="233"/>
      <c r="L20" s="233"/>
      <c r="M20" s="233"/>
      <c r="N20" s="233"/>
      <c r="O20" s="233"/>
      <c r="P20" s="233"/>
    </row>
    <row r="21" spans="1:16" ht="12.75">
      <c r="A21" s="233"/>
      <c r="B21" s="233"/>
      <c r="C21" s="233"/>
      <c r="D21" s="233"/>
      <c r="E21" s="233"/>
      <c r="F21" s="233"/>
      <c r="G21" s="233"/>
      <c r="H21" s="233"/>
      <c r="I21" s="233"/>
      <c r="J21" s="233"/>
      <c r="K21" s="233"/>
      <c r="L21" s="233"/>
      <c r="M21" s="233"/>
      <c r="N21" s="233"/>
      <c r="O21" s="233"/>
      <c r="P21" s="233"/>
    </row>
    <row r="22" spans="1:16" ht="12.75">
      <c r="A22" s="630" t="s">
        <v>44</v>
      </c>
      <c r="B22" s="630"/>
      <c r="C22" s="630"/>
      <c r="D22" s="630"/>
      <c r="E22" s="630"/>
      <c r="F22" s="630"/>
      <c r="G22" s="630"/>
      <c r="H22" s="630"/>
      <c r="I22" s="630"/>
      <c r="J22" s="630"/>
      <c r="K22" s="630"/>
      <c r="L22" s="630"/>
      <c r="M22" s="630"/>
      <c r="N22" s="630"/>
      <c r="O22" s="630"/>
      <c r="P22" s="630"/>
    </row>
    <row r="23" spans="1:16" ht="12.75">
      <c r="A23" s="619" t="s">
        <v>204</v>
      </c>
      <c r="B23" s="619"/>
      <c r="C23" s="619"/>
      <c r="D23" s="619"/>
      <c r="E23" s="619"/>
      <c r="F23" s="619"/>
      <c r="G23" s="619"/>
      <c r="H23" s="619"/>
      <c r="I23" s="619"/>
      <c r="J23" s="619"/>
      <c r="K23" s="619"/>
      <c r="L23" s="619"/>
      <c r="M23" s="619"/>
      <c r="N23" s="619"/>
      <c r="O23" s="619"/>
      <c r="P23" s="145"/>
    </row>
    <row r="24" spans="1:15" ht="12.75">
      <c r="A24" s="619"/>
      <c r="B24" s="619"/>
      <c r="C24" s="619"/>
      <c r="D24" s="619"/>
      <c r="E24" s="619"/>
      <c r="F24" s="619"/>
      <c r="G24" s="619"/>
      <c r="H24" s="619"/>
      <c r="I24" s="619"/>
      <c r="J24" s="619"/>
      <c r="K24" s="619"/>
      <c r="L24" s="619"/>
      <c r="M24" s="619"/>
      <c r="N24" s="619"/>
      <c r="O24" s="619"/>
    </row>
  </sheetData>
  <mergeCells count="13">
    <mergeCell ref="A7:A9"/>
    <mergeCell ref="A4:P4"/>
    <mergeCell ref="N8:P8"/>
    <mergeCell ref="A23:O24"/>
    <mergeCell ref="A5:N6"/>
    <mergeCell ref="A22:P22"/>
    <mergeCell ref="A1:P1"/>
    <mergeCell ref="A2:N2"/>
    <mergeCell ref="B7:P7"/>
    <mergeCell ref="B8:D8"/>
    <mergeCell ref="E8:G8"/>
    <mergeCell ref="H8:J8"/>
    <mergeCell ref="K8:M8"/>
  </mergeCells>
  <printOptions horizontalCentered="1"/>
  <pageMargins left="0.5" right="0.5" top="1" bottom="1" header="0.5" footer="0.5"/>
  <pageSetup firstPageNumber="15" useFirstPageNumber="1" horizontalDpi="600" verticalDpi="600" orientation="landscape" r:id="rId1"/>
  <headerFooter alignWithMargins="0">
    <oddFooter>&amp;L&amp;9 11/13/03
&amp;CPage 17
&amp;R&amp;9Office of IRAA 
</oddFooter>
  </headerFooter>
</worksheet>
</file>

<file path=xl/worksheets/sheet7.xml><?xml version="1.0" encoding="utf-8"?>
<worksheet xmlns="http://schemas.openxmlformats.org/spreadsheetml/2006/main" xmlns:r="http://schemas.openxmlformats.org/officeDocument/2006/relationships">
  <dimension ref="A1:P141"/>
  <sheetViews>
    <sheetView zoomScale="75" zoomScaleNormal="75" workbookViewId="0" topLeftCell="A3">
      <pane ySplit="5" topLeftCell="BM113" activePane="bottomLeft" state="frozen"/>
      <selection pane="topLeft" activeCell="C3" sqref="C3"/>
      <selection pane="bottomLeft" activeCell="A3" sqref="A3"/>
    </sheetView>
  </sheetViews>
  <sheetFormatPr defaultColWidth="9.140625" defaultRowHeight="12.75"/>
  <cols>
    <col min="1" max="1" width="39.57421875" style="145" bestFit="1" customWidth="1"/>
    <col min="2" max="3" width="8.8515625" style="145" customWidth="1"/>
    <col min="4" max="4" width="9.140625" style="145" customWidth="1"/>
    <col min="5" max="5" width="9.00390625" style="145" customWidth="1"/>
    <col min="6" max="6" width="8.57421875" style="145" customWidth="1"/>
    <col min="7" max="7" width="9.7109375" style="145" customWidth="1"/>
    <col min="8" max="8" width="8.140625" style="145" customWidth="1"/>
    <col min="9" max="9" width="6.7109375" style="145" customWidth="1"/>
    <col min="10" max="10" width="9.7109375" style="145" bestFit="1" customWidth="1"/>
    <col min="11" max="11" width="6.7109375" style="145" customWidth="1"/>
    <col min="12" max="12" width="7.28125" style="145" customWidth="1"/>
    <col min="13" max="13" width="9.57421875" style="145" bestFit="1" customWidth="1"/>
    <col min="14" max="15" width="9.7109375" style="145" bestFit="1" customWidth="1"/>
    <col min="16" max="16" width="9.421875" style="145" bestFit="1" customWidth="1"/>
    <col min="17" max="16384" width="9.140625" style="145" customWidth="1"/>
  </cols>
  <sheetData>
    <row r="1" ht="12">
      <c r="A1" s="305" t="s">
        <v>0</v>
      </c>
    </row>
    <row r="2" spans="1:16" ht="12">
      <c r="A2" s="249" t="s">
        <v>195</v>
      </c>
      <c r="B2" s="193"/>
      <c r="C2" s="193"/>
      <c r="D2" s="193"/>
      <c r="E2" s="193"/>
      <c r="F2" s="193"/>
      <c r="G2" s="193"/>
      <c r="H2" s="193"/>
      <c r="I2" s="193"/>
      <c r="J2" s="193"/>
      <c r="K2" s="193"/>
      <c r="L2" s="193"/>
      <c r="M2" s="193"/>
      <c r="N2" s="193"/>
      <c r="O2" s="193"/>
      <c r="P2" s="193"/>
    </row>
    <row r="3" spans="1:16" ht="12">
      <c r="A3" s="193"/>
      <c r="B3" s="193"/>
      <c r="C3" s="193"/>
      <c r="D3" s="193"/>
      <c r="E3" s="193"/>
      <c r="F3" s="193"/>
      <c r="G3" s="193"/>
      <c r="H3" s="193"/>
      <c r="I3" s="193"/>
      <c r="J3" s="193"/>
      <c r="K3" s="193"/>
      <c r="L3" s="193"/>
      <c r="M3" s="193"/>
      <c r="N3" s="193"/>
      <c r="O3" s="193"/>
      <c r="P3" s="193"/>
    </row>
    <row r="4" spans="1:16" ht="12">
      <c r="A4" s="643" t="s">
        <v>157</v>
      </c>
      <c r="B4" s="643"/>
      <c r="C4" s="643"/>
      <c r="D4" s="643"/>
      <c r="E4" s="643"/>
      <c r="F4" s="643"/>
      <c r="G4" s="643"/>
      <c r="H4" s="643"/>
      <c r="I4" s="643"/>
      <c r="J4" s="643"/>
      <c r="K4" s="643"/>
      <c r="L4" s="643"/>
      <c r="M4" s="643"/>
      <c r="N4" s="643"/>
      <c r="O4" s="643"/>
      <c r="P4" s="643"/>
    </row>
    <row r="5" spans="1:16" ht="12">
      <c r="A5" s="339"/>
      <c r="B5" s="339"/>
      <c r="C5" s="339"/>
      <c r="D5" s="339"/>
      <c r="E5" s="339"/>
      <c r="F5" s="339"/>
      <c r="G5" s="339"/>
      <c r="H5" s="339"/>
      <c r="I5" s="339"/>
      <c r="J5" s="339"/>
      <c r="K5" s="339"/>
      <c r="L5" s="339"/>
      <c r="M5" s="339"/>
      <c r="N5" s="339"/>
      <c r="O5" s="339"/>
      <c r="P5" s="339"/>
    </row>
    <row r="6" spans="1:16" s="305" customFormat="1" ht="12">
      <c r="A6" s="649" t="s">
        <v>135</v>
      </c>
      <c r="B6" s="644" t="s">
        <v>138</v>
      </c>
      <c r="C6" s="645"/>
      <c r="D6" s="646"/>
      <c r="E6" s="647" t="s">
        <v>154</v>
      </c>
      <c r="F6" s="645"/>
      <c r="G6" s="648"/>
      <c r="H6" s="644" t="s">
        <v>155</v>
      </c>
      <c r="I6" s="645"/>
      <c r="J6" s="646"/>
      <c r="K6" s="647" t="s">
        <v>150</v>
      </c>
      <c r="L6" s="645"/>
      <c r="M6" s="648"/>
      <c r="N6" s="644" t="s">
        <v>6</v>
      </c>
      <c r="O6" s="645"/>
      <c r="P6" s="646"/>
    </row>
    <row r="7" spans="1:16" s="331" customFormat="1" ht="24">
      <c r="A7" s="650"/>
      <c r="B7" s="413">
        <v>2002</v>
      </c>
      <c r="C7" s="414">
        <v>2003</v>
      </c>
      <c r="D7" s="171" t="s">
        <v>132</v>
      </c>
      <c r="E7" s="413">
        <v>2002</v>
      </c>
      <c r="F7" s="414">
        <v>2003</v>
      </c>
      <c r="G7" s="415" t="s">
        <v>132</v>
      </c>
      <c r="H7" s="413">
        <v>2002</v>
      </c>
      <c r="I7" s="414">
        <v>2003</v>
      </c>
      <c r="J7" s="171" t="s">
        <v>132</v>
      </c>
      <c r="K7" s="413">
        <v>2002</v>
      </c>
      <c r="L7" s="414">
        <v>2003</v>
      </c>
      <c r="M7" s="415" t="s">
        <v>132</v>
      </c>
      <c r="N7" s="413">
        <v>2002</v>
      </c>
      <c r="O7" s="414">
        <v>2003</v>
      </c>
      <c r="P7" s="171" t="s">
        <v>132</v>
      </c>
    </row>
    <row r="8" spans="1:16" ht="12">
      <c r="A8" s="407" t="s">
        <v>51</v>
      </c>
      <c r="B8" s="403"/>
      <c r="C8" s="409"/>
      <c r="D8" s="410"/>
      <c r="E8" s="408"/>
      <c r="F8" s="466"/>
      <c r="G8" s="411"/>
      <c r="H8" s="412"/>
      <c r="I8" s="409"/>
      <c r="J8" s="410"/>
      <c r="K8" s="408"/>
      <c r="L8" s="409"/>
      <c r="M8" s="411"/>
      <c r="N8" s="412"/>
      <c r="O8" s="409"/>
      <c r="P8" s="411"/>
    </row>
    <row r="9" spans="1:16" ht="12.75">
      <c r="A9" s="198" t="s">
        <v>52</v>
      </c>
      <c r="B9" s="186">
        <v>1260</v>
      </c>
      <c r="C9" s="119">
        <v>1323</v>
      </c>
      <c r="D9" s="247">
        <f>(C9-B9)/B9</f>
        <v>0.05</v>
      </c>
      <c r="E9" s="259"/>
      <c r="F9" s="256">
        <v>204</v>
      </c>
      <c r="G9" s="280"/>
      <c r="H9" s="316"/>
      <c r="I9" s="252"/>
      <c r="J9" s="232"/>
      <c r="K9" s="231">
        <v>12</v>
      </c>
      <c r="L9">
        <v>26</v>
      </c>
      <c r="M9" s="280">
        <f>(L9-K9)/K9</f>
        <v>1.1666666666666667</v>
      </c>
      <c r="N9" s="260">
        <f>SUM(B9+E9+H9+K9)</f>
        <v>1272</v>
      </c>
      <c r="O9" s="256">
        <f>SUM(C9+F9+I9+L9)</f>
        <v>1553</v>
      </c>
      <c r="P9" s="257">
        <f aca="true" t="shared" si="0" ref="P9:P62">(O9-N9)/N9</f>
        <v>0.2209119496855346</v>
      </c>
    </row>
    <row r="10" spans="1:16" ht="12.75">
      <c r="A10" s="198" t="s">
        <v>53</v>
      </c>
      <c r="B10" s="186">
        <v>2892</v>
      </c>
      <c r="C10" s="119">
        <v>2568</v>
      </c>
      <c r="D10" s="247">
        <f aca="true" t="shared" si="1" ref="D10:D79">(C10-B10)/B10</f>
        <v>-0.11203319502074689</v>
      </c>
      <c r="E10" s="259">
        <v>872</v>
      </c>
      <c r="F10" s="448">
        <v>884</v>
      </c>
      <c r="G10" s="280">
        <f aca="true" t="shared" si="2" ref="G10:G34">(F10-E10)/E10</f>
        <v>0.013761467889908258</v>
      </c>
      <c r="H10" s="316"/>
      <c r="I10" s="252"/>
      <c r="J10" s="232"/>
      <c r="K10" s="278">
        <v>73</v>
      </c>
      <c r="L10" s="434">
        <v>44</v>
      </c>
      <c r="M10" s="280">
        <f>(L10-K10)/K10</f>
        <v>-0.3972602739726027</v>
      </c>
      <c r="N10" s="260">
        <f aca="true" t="shared" si="3" ref="N10:N45">SUM(B10+E10+H10+K10)</f>
        <v>3837</v>
      </c>
      <c r="O10" s="256">
        <f aca="true" t="shared" si="4" ref="O10:O45">SUM(C10+F10+I10+L10)</f>
        <v>3496</v>
      </c>
      <c r="P10" s="257">
        <f t="shared" si="0"/>
        <v>-0.08887151420380505</v>
      </c>
    </row>
    <row r="11" spans="1:16" ht="12.75">
      <c r="A11" s="198" t="s">
        <v>163</v>
      </c>
      <c r="B11" s="186">
        <v>716</v>
      </c>
      <c r="C11" s="119">
        <v>701</v>
      </c>
      <c r="D11" s="247">
        <f t="shared" si="1"/>
        <v>-0.02094972067039106</v>
      </c>
      <c r="E11" s="259">
        <v>76</v>
      </c>
      <c r="F11" s="119">
        <v>77</v>
      </c>
      <c r="G11" s="280">
        <f t="shared" si="2"/>
        <v>0.013157894736842105</v>
      </c>
      <c r="H11" s="316"/>
      <c r="I11" s="252"/>
      <c r="J11" s="232"/>
      <c r="K11" s="231"/>
      <c r="L11" s="252"/>
      <c r="M11" s="280"/>
      <c r="N11" s="260">
        <f t="shared" si="3"/>
        <v>792</v>
      </c>
      <c r="O11" s="256">
        <f t="shared" si="4"/>
        <v>778</v>
      </c>
      <c r="P11" s="257">
        <f t="shared" si="0"/>
        <v>-0.017676767676767676</v>
      </c>
    </row>
    <row r="12" spans="1:16" ht="12">
      <c r="A12" s="198" t="s">
        <v>142</v>
      </c>
      <c r="B12" s="259"/>
      <c r="C12" s="256"/>
      <c r="D12" s="247"/>
      <c r="E12" s="259"/>
      <c r="F12" s="256"/>
      <c r="G12" s="280"/>
      <c r="H12" s="316"/>
      <c r="I12" s="252"/>
      <c r="J12" s="232"/>
      <c r="K12" s="231"/>
      <c r="L12" s="252"/>
      <c r="M12" s="257"/>
      <c r="N12" s="260"/>
      <c r="O12" s="256"/>
      <c r="P12" s="257"/>
    </row>
    <row r="13" spans="1:16" ht="12.75">
      <c r="A13" s="205" t="s">
        <v>140</v>
      </c>
      <c r="B13" s="186">
        <v>3178</v>
      </c>
      <c r="C13" s="119">
        <v>3477</v>
      </c>
      <c r="D13" s="247">
        <f t="shared" si="1"/>
        <v>0.09408432976714914</v>
      </c>
      <c r="E13" s="186">
        <v>1586</v>
      </c>
      <c r="F13" s="448">
        <v>1299</v>
      </c>
      <c r="G13" s="280">
        <f t="shared" si="2"/>
        <v>-0.18095838587641866</v>
      </c>
      <c r="H13" s="316">
        <v>221</v>
      </c>
      <c r="I13">
        <v>195</v>
      </c>
      <c r="J13" s="247">
        <f>(I13-H13)/H13</f>
        <v>-0.11764705882352941</v>
      </c>
      <c r="K13" s="278">
        <v>281</v>
      </c>
      <c r="L13" s="434">
        <v>369</v>
      </c>
      <c r="M13" s="280">
        <f aca="true" t="shared" si="5" ref="M13:M20">(L13-K13)/K13</f>
        <v>0.31316725978647686</v>
      </c>
      <c r="N13" s="260">
        <f t="shared" si="3"/>
        <v>5266</v>
      </c>
      <c r="O13" s="256">
        <f t="shared" si="4"/>
        <v>5340</v>
      </c>
      <c r="P13" s="257">
        <f t="shared" si="0"/>
        <v>0.01405241169768325</v>
      </c>
    </row>
    <row r="14" spans="1:16" ht="12.75">
      <c r="A14" s="205" t="s">
        <v>171</v>
      </c>
      <c r="B14" s="186">
        <v>579</v>
      </c>
      <c r="C14" s="119">
        <v>220</v>
      </c>
      <c r="D14" s="247">
        <f t="shared" si="1"/>
        <v>-0.6200345423143351</v>
      </c>
      <c r="E14" s="186"/>
      <c r="F14" s="220">
        <v>150</v>
      </c>
      <c r="G14" s="280"/>
      <c r="H14" s="316">
        <v>4</v>
      </c>
      <c r="I14" s="434"/>
      <c r="J14" s="232"/>
      <c r="K14" s="278">
        <v>25</v>
      </c>
      <c r="L14" s="434">
        <v>40</v>
      </c>
      <c r="M14" s="280">
        <f t="shared" si="5"/>
        <v>0.6</v>
      </c>
      <c r="N14" s="260">
        <f t="shared" si="3"/>
        <v>608</v>
      </c>
      <c r="O14" s="256">
        <f t="shared" si="4"/>
        <v>410</v>
      </c>
      <c r="P14" s="257">
        <f t="shared" si="0"/>
        <v>-0.3256578947368421</v>
      </c>
    </row>
    <row r="15" spans="1:16" ht="12.75">
      <c r="A15" s="205" t="s">
        <v>141</v>
      </c>
      <c r="B15" s="186">
        <v>633</v>
      </c>
      <c r="C15" s="119">
        <v>862</v>
      </c>
      <c r="D15" s="247">
        <f t="shared" si="1"/>
        <v>0.3617693522906793</v>
      </c>
      <c r="E15" s="186">
        <v>225</v>
      </c>
      <c r="F15" s="119">
        <v>217</v>
      </c>
      <c r="G15" s="280">
        <f t="shared" si="2"/>
        <v>-0.035555555555555556</v>
      </c>
      <c r="H15" s="316">
        <v>31</v>
      </c>
      <c r="I15">
        <v>131</v>
      </c>
      <c r="J15" s="247">
        <f>(I15-H15)/H15</f>
        <v>3.225806451612903</v>
      </c>
      <c r="K15" s="278">
        <v>113</v>
      </c>
      <c r="L15" s="434">
        <v>96</v>
      </c>
      <c r="M15" s="280">
        <f t="shared" si="5"/>
        <v>-0.1504424778761062</v>
      </c>
      <c r="N15" s="260">
        <f t="shared" si="3"/>
        <v>1002</v>
      </c>
      <c r="O15" s="256">
        <f t="shared" si="4"/>
        <v>1306</v>
      </c>
      <c r="P15" s="257">
        <f t="shared" si="0"/>
        <v>0.3033932135728543</v>
      </c>
    </row>
    <row r="16" spans="1:16" ht="12.75">
      <c r="A16" s="198" t="s">
        <v>54</v>
      </c>
      <c r="B16" s="186">
        <v>2231</v>
      </c>
      <c r="C16" s="119">
        <v>2202</v>
      </c>
      <c r="D16" s="247">
        <f t="shared" si="1"/>
        <v>-0.012998655311519497</v>
      </c>
      <c r="E16" s="259">
        <v>1008</v>
      </c>
      <c r="F16" s="448">
        <v>1135</v>
      </c>
      <c r="G16" s="280">
        <f t="shared" si="2"/>
        <v>0.1259920634920635</v>
      </c>
      <c r="H16" s="316"/>
      <c r="I16" s="221"/>
      <c r="J16" s="232"/>
      <c r="K16" s="278">
        <v>377</v>
      </c>
      <c r="L16" s="434">
        <v>517</v>
      </c>
      <c r="M16" s="280">
        <f t="shared" si="5"/>
        <v>0.3713527851458886</v>
      </c>
      <c r="N16" s="260">
        <f t="shared" si="3"/>
        <v>3616</v>
      </c>
      <c r="O16" s="256">
        <f t="shared" si="4"/>
        <v>3854</v>
      </c>
      <c r="P16" s="257">
        <f t="shared" si="0"/>
        <v>0.06581858407079647</v>
      </c>
    </row>
    <row r="17" spans="1:16" ht="12">
      <c r="A17" s="198" t="s">
        <v>55</v>
      </c>
      <c r="B17" s="186"/>
      <c r="C17" s="256"/>
      <c r="D17" s="247"/>
      <c r="E17" s="259"/>
      <c r="F17" s="256"/>
      <c r="G17" s="280"/>
      <c r="H17" s="316"/>
      <c r="I17" s="252"/>
      <c r="J17" s="232"/>
      <c r="K17" s="278"/>
      <c r="L17" s="221"/>
      <c r="M17" s="280"/>
      <c r="N17" s="260"/>
      <c r="O17" s="256"/>
      <c r="P17" s="257"/>
    </row>
    <row r="18" spans="1:16" ht="12.75">
      <c r="A18" s="198" t="s">
        <v>56</v>
      </c>
      <c r="B18" s="186">
        <v>4419</v>
      </c>
      <c r="C18" s="119">
        <v>4521</v>
      </c>
      <c r="D18" s="247">
        <f t="shared" si="1"/>
        <v>0.02308214528173795</v>
      </c>
      <c r="E18" s="259">
        <v>1430</v>
      </c>
      <c r="F18" s="448">
        <v>2034</v>
      </c>
      <c r="G18" s="280">
        <f t="shared" si="2"/>
        <v>0.4223776223776224</v>
      </c>
      <c r="H18" s="316"/>
      <c r="I18" s="252"/>
      <c r="J18" s="232"/>
      <c r="K18" s="278">
        <v>81</v>
      </c>
      <c r="L18" s="434">
        <v>124</v>
      </c>
      <c r="M18" s="280">
        <f t="shared" si="5"/>
        <v>0.5308641975308642</v>
      </c>
      <c r="N18" s="260">
        <f t="shared" si="3"/>
        <v>5930</v>
      </c>
      <c r="O18" s="256">
        <f t="shared" si="4"/>
        <v>6679</v>
      </c>
      <c r="P18" s="257">
        <f t="shared" si="0"/>
        <v>0.12630691399662733</v>
      </c>
    </row>
    <row r="19" spans="1:16" ht="12.75">
      <c r="A19" s="198" t="s">
        <v>57</v>
      </c>
      <c r="B19" s="186">
        <v>298</v>
      </c>
      <c r="C19" s="119">
        <v>253</v>
      </c>
      <c r="D19" s="247">
        <f t="shared" si="1"/>
        <v>-0.15100671140939598</v>
      </c>
      <c r="E19" s="186">
        <v>16</v>
      </c>
      <c r="F19" s="119">
        <v>76</v>
      </c>
      <c r="G19" s="280">
        <f t="shared" si="2"/>
        <v>3.75</v>
      </c>
      <c r="H19" s="316"/>
      <c r="I19" s="252"/>
      <c r="J19" s="247"/>
      <c r="K19" s="278">
        <v>31</v>
      </c>
      <c r="L19" s="434"/>
      <c r="M19" s="280">
        <f t="shared" si="5"/>
        <v>-1</v>
      </c>
      <c r="N19" s="260">
        <f t="shared" si="3"/>
        <v>345</v>
      </c>
      <c r="O19" s="256">
        <f t="shared" si="4"/>
        <v>329</v>
      </c>
      <c r="P19" s="257">
        <f t="shared" si="0"/>
        <v>-0.0463768115942029</v>
      </c>
    </row>
    <row r="20" spans="1:16" ht="12.75">
      <c r="A20" s="198" t="s">
        <v>58</v>
      </c>
      <c r="B20" s="186">
        <v>2139</v>
      </c>
      <c r="C20" s="119">
        <v>1854</v>
      </c>
      <c r="D20" s="247">
        <f t="shared" si="1"/>
        <v>-0.1332398316970547</v>
      </c>
      <c r="E20" s="186">
        <v>992</v>
      </c>
      <c r="F20" s="448">
        <v>1184</v>
      </c>
      <c r="G20" s="280">
        <f t="shared" si="2"/>
        <v>0.1935483870967742</v>
      </c>
      <c r="H20" s="316"/>
      <c r="I20" s="221">
        <v>45</v>
      </c>
      <c r="K20" s="231">
        <v>1</v>
      </c>
      <c r="L20" s="434"/>
      <c r="M20" s="257">
        <f t="shared" si="5"/>
        <v>-1</v>
      </c>
      <c r="N20" s="260">
        <f t="shared" si="3"/>
        <v>3132</v>
      </c>
      <c r="O20" s="256">
        <f t="shared" si="4"/>
        <v>3083</v>
      </c>
      <c r="P20" s="257">
        <f t="shared" si="0"/>
        <v>-0.015644955300127713</v>
      </c>
    </row>
    <row r="21" spans="1:16" ht="12.75">
      <c r="A21" s="198" t="s">
        <v>144</v>
      </c>
      <c r="B21" s="186">
        <v>56</v>
      </c>
      <c r="C21" s="119">
        <v>32</v>
      </c>
      <c r="D21" s="247">
        <f t="shared" si="1"/>
        <v>-0.42857142857142855</v>
      </c>
      <c r="E21" s="259"/>
      <c r="F21" s="256"/>
      <c r="G21" s="280"/>
      <c r="H21" s="316"/>
      <c r="I21" s="252"/>
      <c r="J21" s="232"/>
      <c r="K21" s="231"/>
      <c r="L21" s="252"/>
      <c r="M21" s="257"/>
      <c r="N21" s="260">
        <f t="shared" si="3"/>
        <v>56</v>
      </c>
      <c r="O21" s="256">
        <f t="shared" si="4"/>
        <v>32</v>
      </c>
      <c r="P21" s="257">
        <f t="shared" si="0"/>
        <v>-0.42857142857142855</v>
      </c>
    </row>
    <row r="22" spans="1:16" ht="12.75">
      <c r="A22" s="198" t="s">
        <v>59</v>
      </c>
      <c r="B22" s="186">
        <v>6178</v>
      </c>
      <c r="C22" s="119">
        <v>6179</v>
      </c>
      <c r="D22" s="247">
        <f t="shared" si="1"/>
        <v>0.0001618646811265782</v>
      </c>
      <c r="E22" s="259">
        <v>1569</v>
      </c>
      <c r="F22" s="448">
        <v>1377</v>
      </c>
      <c r="G22" s="280">
        <f t="shared" si="2"/>
        <v>-0.12237093690248566</v>
      </c>
      <c r="H22" s="316">
        <v>263</v>
      </c>
      <c r="I22">
        <v>131</v>
      </c>
      <c r="J22" s="247">
        <f>(I22-H22)/H22</f>
        <v>-0.5019011406844106</v>
      </c>
      <c r="K22" s="278">
        <v>104</v>
      </c>
      <c r="L22" s="434">
        <v>79</v>
      </c>
      <c r="M22" s="280">
        <f aca="true" t="shared" si="6" ref="M22:M45">(L22-K22)/K22</f>
        <v>-0.2403846153846154</v>
      </c>
      <c r="N22" s="260">
        <f t="shared" si="3"/>
        <v>8114</v>
      </c>
      <c r="O22" s="256">
        <f t="shared" si="4"/>
        <v>7766</v>
      </c>
      <c r="P22" s="257">
        <f t="shared" si="0"/>
        <v>-0.04288883411387725</v>
      </c>
    </row>
    <row r="23" spans="1:16" ht="12.75">
      <c r="A23" s="198" t="s">
        <v>60</v>
      </c>
      <c r="B23" s="186">
        <v>294</v>
      </c>
      <c r="C23" s="119">
        <v>328</v>
      </c>
      <c r="D23" s="247">
        <f t="shared" si="1"/>
        <v>0.11564625850340136</v>
      </c>
      <c r="E23" s="259"/>
      <c r="F23" s="220"/>
      <c r="G23" s="280"/>
      <c r="H23" s="316"/>
      <c r="I23" s="252">
        <v>52</v>
      </c>
      <c r="J23" s="247"/>
      <c r="K23" s="231"/>
      <c r="L23" s="252">
        <v>1</v>
      </c>
      <c r="M23" s="280"/>
      <c r="N23" s="260">
        <f t="shared" si="3"/>
        <v>294</v>
      </c>
      <c r="O23" s="256">
        <f t="shared" si="4"/>
        <v>381</v>
      </c>
      <c r="P23" s="257">
        <f t="shared" si="0"/>
        <v>0.29591836734693877</v>
      </c>
    </row>
    <row r="24" spans="1:16" ht="12.75">
      <c r="A24" s="198" t="s">
        <v>61</v>
      </c>
      <c r="B24" s="186">
        <v>160</v>
      </c>
      <c r="C24" s="119">
        <v>188</v>
      </c>
      <c r="D24" s="247">
        <f t="shared" si="1"/>
        <v>0.175</v>
      </c>
      <c r="E24" s="259"/>
      <c r="F24" s="256"/>
      <c r="G24" s="280"/>
      <c r="H24" s="316"/>
      <c r="I24" s="252"/>
      <c r="J24" s="232"/>
      <c r="K24" s="278"/>
      <c r="L24" s="221"/>
      <c r="M24" s="280"/>
      <c r="N24" s="260">
        <f t="shared" si="3"/>
        <v>160</v>
      </c>
      <c r="O24" s="256">
        <f t="shared" si="4"/>
        <v>188</v>
      </c>
      <c r="P24" s="257">
        <f t="shared" si="0"/>
        <v>0.175</v>
      </c>
    </row>
    <row r="25" spans="1:16" ht="12.75">
      <c r="A25" s="198" t="s">
        <v>62</v>
      </c>
      <c r="B25" s="259">
        <v>24</v>
      </c>
      <c r="C25" s="119">
        <v>4</v>
      </c>
      <c r="D25" s="247"/>
      <c r="E25" s="259"/>
      <c r="F25" s="256"/>
      <c r="G25" s="280"/>
      <c r="H25" s="316"/>
      <c r="I25" s="252"/>
      <c r="J25" s="232"/>
      <c r="K25" s="231"/>
      <c r="L25" s="252"/>
      <c r="M25" s="280"/>
      <c r="N25" s="260">
        <f t="shared" si="3"/>
        <v>24</v>
      </c>
      <c r="O25" s="256">
        <f t="shared" si="4"/>
        <v>4</v>
      </c>
      <c r="P25" s="257">
        <f t="shared" si="0"/>
        <v>-0.8333333333333334</v>
      </c>
    </row>
    <row r="26" spans="1:16" ht="12.75">
      <c r="A26" s="198" t="s">
        <v>63</v>
      </c>
      <c r="B26" s="186">
        <v>7024</v>
      </c>
      <c r="C26" s="119">
        <v>5944</v>
      </c>
      <c r="D26" s="247">
        <f t="shared" si="1"/>
        <v>-0.15375854214123008</v>
      </c>
      <c r="E26" s="259">
        <v>976</v>
      </c>
      <c r="F26" s="448">
        <v>1960</v>
      </c>
      <c r="G26" s="280">
        <f t="shared" si="2"/>
        <v>1.0081967213114753</v>
      </c>
      <c r="H26" s="316">
        <v>88</v>
      </c>
      <c r="I26">
        <v>176</v>
      </c>
      <c r="J26" s="247"/>
      <c r="K26" s="278">
        <v>21</v>
      </c>
      <c r="L26" s="434">
        <v>20</v>
      </c>
      <c r="M26" s="280">
        <f t="shared" si="6"/>
        <v>-0.047619047619047616</v>
      </c>
      <c r="N26" s="260">
        <f t="shared" si="3"/>
        <v>8109</v>
      </c>
      <c r="O26" s="256">
        <f t="shared" si="4"/>
        <v>8100</v>
      </c>
      <c r="P26" s="257">
        <f t="shared" si="0"/>
        <v>-0.0011098779134295228</v>
      </c>
    </row>
    <row r="27" spans="1:16" ht="12.75">
      <c r="A27" s="198" t="s">
        <v>64</v>
      </c>
      <c r="B27" s="186">
        <v>1542</v>
      </c>
      <c r="C27" s="119">
        <v>1804</v>
      </c>
      <c r="D27" s="247">
        <f t="shared" si="1"/>
        <v>0.16990920881971466</v>
      </c>
      <c r="E27" s="259">
        <v>124</v>
      </c>
      <c r="F27" s="119">
        <v>114</v>
      </c>
      <c r="G27" s="280">
        <f t="shared" si="2"/>
        <v>-0.08064516129032258</v>
      </c>
      <c r="H27" s="316"/>
      <c r="I27" s="252"/>
      <c r="J27" s="247"/>
      <c r="K27" s="278">
        <v>221</v>
      </c>
      <c r="L27">
        <v>207</v>
      </c>
      <c r="M27" s="280">
        <f t="shared" si="6"/>
        <v>-0.06334841628959276</v>
      </c>
      <c r="N27" s="260">
        <f t="shared" si="3"/>
        <v>1887</v>
      </c>
      <c r="O27" s="256">
        <f t="shared" si="4"/>
        <v>2125</v>
      </c>
      <c r="P27" s="257">
        <f t="shared" si="0"/>
        <v>0.12612612612612611</v>
      </c>
    </row>
    <row r="28" spans="1:16" ht="12.75">
      <c r="A28" s="198" t="s">
        <v>189</v>
      </c>
      <c r="B28" s="186">
        <v>150</v>
      </c>
      <c r="C28" s="119">
        <v>185</v>
      </c>
      <c r="D28" s="247"/>
      <c r="E28" s="259"/>
      <c r="F28" s="261"/>
      <c r="G28" s="280"/>
      <c r="H28" s="316"/>
      <c r="I28" s="252"/>
      <c r="J28" s="247"/>
      <c r="K28" s="278"/>
      <c r="L28" s="221"/>
      <c r="M28" s="280"/>
      <c r="N28" s="260">
        <f t="shared" si="3"/>
        <v>150</v>
      </c>
      <c r="O28" s="256">
        <f t="shared" si="4"/>
        <v>185</v>
      </c>
      <c r="P28" s="257">
        <f t="shared" si="0"/>
        <v>0.23333333333333334</v>
      </c>
    </row>
    <row r="29" spans="1:16" ht="12.75">
      <c r="A29" s="198" t="s">
        <v>65</v>
      </c>
      <c r="B29" s="186">
        <v>68</v>
      </c>
      <c r="C29" s="119">
        <v>72</v>
      </c>
      <c r="D29" s="247">
        <f t="shared" si="1"/>
        <v>0.058823529411764705</v>
      </c>
      <c r="E29" s="259"/>
      <c r="F29" s="256"/>
      <c r="G29" s="280"/>
      <c r="H29" s="316"/>
      <c r="I29" s="252"/>
      <c r="J29" s="247"/>
      <c r="K29" s="278">
        <v>38</v>
      </c>
      <c r="L29">
        <v>42</v>
      </c>
      <c r="M29" s="280">
        <f t="shared" si="6"/>
        <v>0.10526315789473684</v>
      </c>
      <c r="N29" s="260">
        <f t="shared" si="3"/>
        <v>106</v>
      </c>
      <c r="O29" s="256">
        <f t="shared" si="4"/>
        <v>114</v>
      </c>
      <c r="P29" s="257">
        <f t="shared" si="0"/>
        <v>0.07547169811320754</v>
      </c>
    </row>
    <row r="30" spans="1:16" ht="12.75">
      <c r="A30" s="198" t="s">
        <v>180</v>
      </c>
      <c r="B30" s="186">
        <v>20</v>
      </c>
      <c r="C30" s="119"/>
      <c r="D30" s="247"/>
      <c r="E30" s="186">
        <v>8</v>
      </c>
      <c r="F30" s="448">
        <v>20</v>
      </c>
      <c r="G30" s="280"/>
      <c r="H30" s="316"/>
      <c r="I30" s="252"/>
      <c r="J30" s="247"/>
      <c r="K30" s="278"/>
      <c r="L30" s="252"/>
      <c r="M30" s="280"/>
      <c r="N30" s="260">
        <f t="shared" si="3"/>
        <v>28</v>
      </c>
      <c r="O30" s="256">
        <f t="shared" si="4"/>
        <v>20</v>
      </c>
      <c r="P30" s="257">
        <f t="shared" si="0"/>
        <v>-0.2857142857142857</v>
      </c>
    </row>
    <row r="31" spans="1:16" ht="12.75">
      <c r="A31" s="198" t="s">
        <v>66</v>
      </c>
      <c r="B31" s="186"/>
      <c r="C31" s="256"/>
      <c r="D31" s="247"/>
      <c r="E31" s="259">
        <v>259</v>
      </c>
      <c r="F31" s="119">
        <v>189</v>
      </c>
      <c r="G31" s="280">
        <f t="shared" si="2"/>
        <v>-0.2702702702702703</v>
      </c>
      <c r="H31" s="316"/>
      <c r="I31" s="252"/>
      <c r="J31" s="232"/>
      <c r="K31" s="278">
        <v>2</v>
      </c>
      <c r="L31" s="434">
        <v>5</v>
      </c>
      <c r="M31" s="280"/>
      <c r="N31" s="260">
        <f t="shared" si="3"/>
        <v>261</v>
      </c>
      <c r="O31" s="256">
        <f t="shared" si="4"/>
        <v>194</v>
      </c>
      <c r="P31" s="257">
        <f t="shared" si="0"/>
        <v>-0.2567049808429119</v>
      </c>
    </row>
    <row r="32" spans="1:16" ht="12.75">
      <c r="A32" s="198" t="s">
        <v>67</v>
      </c>
      <c r="B32" s="186">
        <v>8282</v>
      </c>
      <c r="C32" s="119">
        <v>8140</v>
      </c>
      <c r="D32" s="247">
        <f t="shared" si="1"/>
        <v>-0.017145617000724464</v>
      </c>
      <c r="E32" s="259">
        <v>1347</v>
      </c>
      <c r="F32" s="448">
        <v>1233</v>
      </c>
      <c r="G32" s="280">
        <f t="shared" si="2"/>
        <v>-0.08463251670378619</v>
      </c>
      <c r="H32" s="316"/>
      <c r="I32" s="252">
        <v>4</v>
      </c>
      <c r="J32" s="247"/>
      <c r="K32" s="278">
        <v>110</v>
      </c>
      <c r="L32" s="434">
        <v>119</v>
      </c>
      <c r="M32" s="280">
        <f t="shared" si="6"/>
        <v>0.08181818181818182</v>
      </c>
      <c r="N32" s="260">
        <f t="shared" si="3"/>
        <v>9739</v>
      </c>
      <c r="O32" s="256">
        <f t="shared" si="4"/>
        <v>9496</v>
      </c>
      <c r="P32" s="257">
        <f t="shared" si="0"/>
        <v>-0.024951227025361948</v>
      </c>
    </row>
    <row r="33" spans="1:16" ht="12.75">
      <c r="A33" s="198" t="s">
        <v>68</v>
      </c>
      <c r="B33" s="186"/>
      <c r="C33" s="256"/>
      <c r="D33" s="247"/>
      <c r="E33" s="259"/>
      <c r="F33" s="261"/>
      <c r="G33" s="280"/>
      <c r="H33" s="316"/>
      <c r="I33" s="252"/>
      <c r="J33" s="232"/>
      <c r="K33" s="278">
        <v>447</v>
      </c>
      <c r="L33" s="434">
        <v>460</v>
      </c>
      <c r="M33" s="280">
        <f t="shared" si="6"/>
        <v>0.029082774049217</v>
      </c>
      <c r="N33" s="260">
        <f t="shared" si="3"/>
        <v>447</v>
      </c>
      <c r="O33" s="256">
        <f t="shared" si="4"/>
        <v>460</v>
      </c>
      <c r="P33" s="257">
        <f t="shared" si="0"/>
        <v>0.029082774049217</v>
      </c>
    </row>
    <row r="34" spans="1:16" ht="12.75">
      <c r="A34" s="198" t="s">
        <v>69</v>
      </c>
      <c r="B34" s="186">
        <v>3172</v>
      </c>
      <c r="C34" s="119">
        <v>2920</v>
      </c>
      <c r="D34" s="247">
        <f t="shared" si="1"/>
        <v>-0.07944514501891552</v>
      </c>
      <c r="E34" s="186">
        <v>424</v>
      </c>
      <c r="F34" s="448">
        <v>444</v>
      </c>
      <c r="G34" s="280">
        <f t="shared" si="2"/>
        <v>0.04716981132075472</v>
      </c>
      <c r="H34" s="316">
        <v>76</v>
      </c>
      <c r="I34">
        <v>52</v>
      </c>
      <c r="J34" s="247">
        <f>(I34-H34)/H34</f>
        <v>-0.3157894736842105</v>
      </c>
      <c r="K34" s="186">
        <v>144</v>
      </c>
      <c r="L34" s="434">
        <v>113</v>
      </c>
      <c r="M34" s="280">
        <f t="shared" si="6"/>
        <v>-0.2152777777777778</v>
      </c>
      <c r="N34" s="260">
        <f t="shared" si="3"/>
        <v>3816</v>
      </c>
      <c r="O34" s="256">
        <f t="shared" si="4"/>
        <v>3529</v>
      </c>
      <c r="P34" s="257">
        <f t="shared" si="0"/>
        <v>-0.07520964360587003</v>
      </c>
    </row>
    <row r="35" spans="1:16" ht="12.75">
      <c r="A35" s="198" t="s">
        <v>172</v>
      </c>
      <c r="B35" s="186"/>
      <c r="C35" s="256"/>
      <c r="D35" s="247"/>
      <c r="E35" s="259"/>
      <c r="F35" s="261"/>
      <c r="G35" s="280"/>
      <c r="H35" s="316"/>
      <c r="I35" s="252"/>
      <c r="J35" s="232"/>
      <c r="K35" s="278">
        <v>75</v>
      </c>
      <c r="L35" s="434">
        <v>45</v>
      </c>
      <c r="M35" s="280">
        <f t="shared" si="6"/>
        <v>-0.4</v>
      </c>
      <c r="N35" s="260">
        <f t="shared" si="3"/>
        <v>75</v>
      </c>
      <c r="O35" s="256">
        <f t="shared" si="4"/>
        <v>45</v>
      </c>
      <c r="P35" s="257">
        <f t="shared" si="0"/>
        <v>-0.4</v>
      </c>
    </row>
    <row r="36" spans="1:16" ht="12.75">
      <c r="A36" s="198" t="s">
        <v>71</v>
      </c>
      <c r="B36" s="186">
        <v>1677</v>
      </c>
      <c r="C36" s="119">
        <v>1378</v>
      </c>
      <c r="D36" s="247">
        <f t="shared" si="1"/>
        <v>-0.17829457364341086</v>
      </c>
      <c r="E36" s="186">
        <v>749</v>
      </c>
      <c r="F36" s="119">
        <v>748</v>
      </c>
      <c r="G36" s="257">
        <f aca="true" t="shared" si="7" ref="G36:G44">(F36-E36)/E36</f>
        <v>-0.0013351134846461949</v>
      </c>
      <c r="H36" s="316">
        <v>44</v>
      </c>
      <c r="I36"/>
      <c r="J36" s="247">
        <f>(I36-H36)/H36</f>
        <v>-1</v>
      </c>
      <c r="K36" s="278">
        <v>109</v>
      </c>
      <c r="L36" s="434">
        <v>150</v>
      </c>
      <c r="M36" s="280">
        <f t="shared" si="6"/>
        <v>0.3761467889908257</v>
      </c>
      <c r="N36" s="260">
        <f t="shared" si="3"/>
        <v>2579</v>
      </c>
      <c r="O36" s="256">
        <f t="shared" si="4"/>
        <v>2276</v>
      </c>
      <c r="P36" s="257">
        <f t="shared" si="0"/>
        <v>-0.11748739821636293</v>
      </c>
    </row>
    <row r="37" spans="1:16" ht="12.75">
      <c r="A37" s="198" t="s">
        <v>72</v>
      </c>
      <c r="B37" s="186">
        <v>1926</v>
      </c>
      <c r="C37" s="119">
        <v>1950</v>
      </c>
      <c r="D37" s="247">
        <f t="shared" si="1"/>
        <v>0.012461059190031152</v>
      </c>
      <c r="E37" s="186">
        <v>679</v>
      </c>
      <c r="F37" s="119">
        <v>692</v>
      </c>
      <c r="G37" s="257">
        <f t="shared" si="7"/>
        <v>0.01914580265095729</v>
      </c>
      <c r="H37" s="316"/>
      <c r="I37" s="221"/>
      <c r="J37" s="232"/>
      <c r="K37" s="278"/>
      <c r="L37" s="434">
        <v>4</v>
      </c>
      <c r="M37" s="280"/>
      <c r="N37" s="260">
        <f t="shared" si="3"/>
        <v>2605</v>
      </c>
      <c r="O37" s="256">
        <f t="shared" si="4"/>
        <v>2646</v>
      </c>
      <c r="P37" s="257">
        <f t="shared" si="0"/>
        <v>0.015738963531669866</v>
      </c>
    </row>
    <row r="38" spans="1:16" ht="12.75">
      <c r="A38" s="198" t="s">
        <v>73</v>
      </c>
      <c r="B38" s="186">
        <v>2407</v>
      </c>
      <c r="C38" s="119">
        <v>2060</v>
      </c>
      <c r="D38" s="247">
        <f t="shared" si="1"/>
        <v>-0.14416285832987122</v>
      </c>
      <c r="E38" s="186">
        <v>1139</v>
      </c>
      <c r="F38" s="119">
        <v>1252</v>
      </c>
      <c r="G38" s="257">
        <f t="shared" si="7"/>
        <v>0.09920983318700614</v>
      </c>
      <c r="H38" s="316"/>
      <c r="I38" s="252"/>
      <c r="J38" s="232"/>
      <c r="K38" s="278">
        <v>18</v>
      </c>
      <c r="L38" s="434">
        <v>15</v>
      </c>
      <c r="M38" s="280">
        <f t="shared" si="6"/>
        <v>-0.16666666666666666</v>
      </c>
      <c r="N38" s="260">
        <f t="shared" si="3"/>
        <v>3564</v>
      </c>
      <c r="O38" s="256">
        <f t="shared" si="4"/>
        <v>3327</v>
      </c>
      <c r="P38" s="257">
        <f t="shared" si="0"/>
        <v>-0.0664983164983165</v>
      </c>
    </row>
    <row r="39" spans="1:16" ht="12.75">
      <c r="A39" s="198" t="s">
        <v>74</v>
      </c>
      <c r="B39" s="186">
        <v>5992</v>
      </c>
      <c r="C39" s="119">
        <v>5778</v>
      </c>
      <c r="D39" s="247">
        <f t="shared" si="1"/>
        <v>-0.03571428571428571</v>
      </c>
      <c r="E39" s="186">
        <v>1577</v>
      </c>
      <c r="F39" s="119">
        <v>1440</v>
      </c>
      <c r="G39" s="257">
        <f t="shared" si="7"/>
        <v>-0.08687381103360811</v>
      </c>
      <c r="H39" s="316"/>
      <c r="I39" s="252"/>
      <c r="J39" s="232"/>
      <c r="K39" s="278">
        <v>495</v>
      </c>
      <c r="L39" s="434">
        <v>526</v>
      </c>
      <c r="M39" s="280">
        <f t="shared" si="6"/>
        <v>0.06262626262626263</v>
      </c>
      <c r="N39" s="260">
        <f t="shared" si="3"/>
        <v>8064</v>
      </c>
      <c r="O39" s="256">
        <f t="shared" si="4"/>
        <v>7744</v>
      </c>
      <c r="P39" s="257">
        <f t="shared" si="0"/>
        <v>-0.03968253968253968</v>
      </c>
    </row>
    <row r="40" spans="1:16" ht="12.75">
      <c r="A40" s="198" t="s">
        <v>75</v>
      </c>
      <c r="B40" s="186">
        <v>2029</v>
      </c>
      <c r="C40" s="119">
        <v>1913</v>
      </c>
      <c r="D40" s="247">
        <f t="shared" si="1"/>
        <v>-0.05717102020699852</v>
      </c>
      <c r="E40" s="186">
        <v>260</v>
      </c>
      <c r="F40" s="119">
        <v>72</v>
      </c>
      <c r="G40" s="257">
        <f t="shared" si="7"/>
        <v>-0.7230769230769231</v>
      </c>
      <c r="H40" s="316"/>
      <c r="I40" s="252"/>
      <c r="J40" s="232"/>
      <c r="K40" s="278">
        <v>14</v>
      </c>
      <c r="L40" s="434">
        <v>12</v>
      </c>
      <c r="M40" s="280">
        <f t="shared" si="6"/>
        <v>-0.14285714285714285</v>
      </c>
      <c r="N40" s="260">
        <f t="shared" si="3"/>
        <v>2303</v>
      </c>
      <c r="O40" s="256">
        <f t="shared" si="4"/>
        <v>1997</v>
      </c>
      <c r="P40" s="257">
        <f t="shared" si="0"/>
        <v>-0.1328701693443335</v>
      </c>
    </row>
    <row r="41" spans="1:16" ht="12.75">
      <c r="A41" s="198" t="s">
        <v>76</v>
      </c>
      <c r="B41" s="186">
        <v>3399</v>
      </c>
      <c r="C41" s="119">
        <v>3535</v>
      </c>
      <c r="D41" s="247">
        <f t="shared" si="1"/>
        <v>0.04001176816710797</v>
      </c>
      <c r="E41" s="186">
        <v>691</v>
      </c>
      <c r="F41" s="119">
        <v>583</v>
      </c>
      <c r="G41" s="257">
        <f t="shared" si="7"/>
        <v>-0.15629522431259044</v>
      </c>
      <c r="H41" s="316">
        <v>78</v>
      </c>
      <c r="I41"/>
      <c r="J41" s="247"/>
      <c r="K41" s="278">
        <v>29</v>
      </c>
      <c r="L41" s="434">
        <v>31</v>
      </c>
      <c r="M41" s="280">
        <f t="shared" si="6"/>
        <v>0.06896551724137931</v>
      </c>
      <c r="N41" s="260">
        <f t="shared" si="3"/>
        <v>4197</v>
      </c>
      <c r="O41" s="256">
        <f t="shared" si="4"/>
        <v>4149</v>
      </c>
      <c r="P41" s="257">
        <f t="shared" si="0"/>
        <v>-0.01143674052894925</v>
      </c>
    </row>
    <row r="42" spans="1:16" ht="12.75">
      <c r="A42" s="198" t="s">
        <v>78</v>
      </c>
      <c r="B42" s="186">
        <v>1221</v>
      </c>
      <c r="C42" s="119">
        <v>1244</v>
      </c>
      <c r="D42" s="247">
        <f t="shared" si="1"/>
        <v>0.018837018837018837</v>
      </c>
      <c r="E42" s="186">
        <v>526</v>
      </c>
      <c r="F42" s="119">
        <v>469</v>
      </c>
      <c r="G42" s="257">
        <f t="shared" si="7"/>
        <v>-0.10836501901140684</v>
      </c>
      <c r="H42" s="316">
        <v>40</v>
      </c>
      <c r="I42" s="434">
        <v>64</v>
      </c>
      <c r="J42" s="247">
        <f>(I42-H42)/H42</f>
        <v>0.6</v>
      </c>
      <c r="K42" s="278">
        <v>16</v>
      </c>
      <c r="L42" s="434">
        <v>17</v>
      </c>
      <c r="M42" s="280">
        <f t="shared" si="6"/>
        <v>0.0625</v>
      </c>
      <c r="N42" s="260">
        <f t="shared" si="3"/>
        <v>1803</v>
      </c>
      <c r="O42" s="256">
        <f t="shared" si="4"/>
        <v>1794</v>
      </c>
      <c r="P42" s="257">
        <f t="shared" si="0"/>
        <v>-0.004991680532445923</v>
      </c>
    </row>
    <row r="43" spans="1:16" ht="12.75">
      <c r="A43" s="198" t="s">
        <v>77</v>
      </c>
      <c r="B43" s="186">
        <v>1123</v>
      </c>
      <c r="C43" s="119">
        <v>1402</v>
      </c>
      <c r="D43" s="247">
        <f t="shared" si="1"/>
        <v>0.24844167408726625</v>
      </c>
      <c r="E43" s="186">
        <v>266</v>
      </c>
      <c r="F43" s="119">
        <v>350</v>
      </c>
      <c r="G43" s="257">
        <f t="shared" si="7"/>
        <v>0.3157894736842105</v>
      </c>
      <c r="H43" s="316"/>
      <c r="I43" s="252"/>
      <c r="J43" s="247"/>
      <c r="K43" s="278">
        <v>71</v>
      </c>
      <c r="L43" s="434">
        <v>62</v>
      </c>
      <c r="M43" s="280">
        <f t="shared" si="6"/>
        <v>-0.1267605633802817</v>
      </c>
      <c r="N43" s="260">
        <f t="shared" si="3"/>
        <v>1460</v>
      </c>
      <c r="O43" s="256">
        <f t="shared" si="4"/>
        <v>1814</v>
      </c>
      <c r="P43" s="257">
        <f t="shared" si="0"/>
        <v>0.24246575342465754</v>
      </c>
    </row>
    <row r="44" spans="1:16" ht="12.75">
      <c r="A44" s="198" t="s">
        <v>79</v>
      </c>
      <c r="B44" s="186">
        <v>1326</v>
      </c>
      <c r="C44" s="119">
        <v>1250</v>
      </c>
      <c r="D44" s="247">
        <f t="shared" si="1"/>
        <v>-0.05731523378582202</v>
      </c>
      <c r="E44" s="186">
        <v>1500</v>
      </c>
      <c r="F44" s="448">
        <v>1554</v>
      </c>
      <c r="G44" s="257">
        <f t="shared" si="7"/>
        <v>0.036</v>
      </c>
      <c r="H44" s="316">
        <v>279</v>
      </c>
      <c r="I44">
        <v>402</v>
      </c>
      <c r="J44" s="247">
        <f>(I44-H44)/H44</f>
        <v>0.44086021505376344</v>
      </c>
      <c r="K44" s="278">
        <v>537</v>
      </c>
      <c r="L44">
        <v>663</v>
      </c>
      <c r="M44" s="280">
        <f t="shared" si="6"/>
        <v>0.2346368715083799</v>
      </c>
      <c r="N44" s="260">
        <f t="shared" si="3"/>
        <v>3642</v>
      </c>
      <c r="O44" s="256">
        <f t="shared" si="4"/>
        <v>3869</v>
      </c>
      <c r="P44" s="257">
        <f t="shared" si="0"/>
        <v>0.062328390993959364</v>
      </c>
    </row>
    <row r="45" spans="1:16" ht="12.75">
      <c r="A45" s="198" t="s">
        <v>128</v>
      </c>
      <c r="B45" s="278">
        <v>172</v>
      </c>
      <c r="C45" s="119">
        <v>184</v>
      </c>
      <c r="D45" s="247">
        <f t="shared" si="1"/>
        <v>0.06976744186046512</v>
      </c>
      <c r="E45" s="259"/>
      <c r="F45" s="256"/>
      <c r="G45" s="257"/>
      <c r="H45" s="316"/>
      <c r="I45" s="252"/>
      <c r="J45" s="247"/>
      <c r="K45" s="259">
        <v>39</v>
      </c>
      <c r="L45" s="252">
        <v>4</v>
      </c>
      <c r="M45" s="280">
        <f t="shared" si="6"/>
        <v>-0.8974358974358975</v>
      </c>
      <c r="N45" s="260">
        <f t="shared" si="3"/>
        <v>211</v>
      </c>
      <c r="O45" s="256">
        <f t="shared" si="4"/>
        <v>188</v>
      </c>
      <c r="P45" s="257">
        <f t="shared" si="0"/>
        <v>-0.10900473933649289</v>
      </c>
    </row>
    <row r="46" spans="1:16" ht="12">
      <c r="A46" s="416" t="s">
        <v>80</v>
      </c>
      <c r="B46" s="537">
        <f>SUM(B9:B45)</f>
        <v>66587</v>
      </c>
      <c r="C46" s="538">
        <f>SUM(C9:C45)</f>
        <v>64471</v>
      </c>
      <c r="D46" s="539">
        <f t="shared" si="1"/>
        <v>-0.03177797467974229</v>
      </c>
      <c r="E46" s="537">
        <f>SUM(E9:E45)</f>
        <v>18299</v>
      </c>
      <c r="F46" s="538">
        <f>SUM(F9:F45)</f>
        <v>19757</v>
      </c>
      <c r="G46" s="540">
        <f>(F46-E46)/E46</f>
        <v>0.07967648505382807</v>
      </c>
      <c r="H46" s="541">
        <f>SUM(H9:H45)</f>
        <v>1124</v>
      </c>
      <c r="I46" s="542">
        <f>SUM(I9:I45)</f>
        <v>1252</v>
      </c>
      <c r="J46" s="539">
        <f>(I46-H46)/H46</f>
        <v>0.11387900355871886</v>
      </c>
      <c r="K46" s="537">
        <f>SUM(K9:K45)</f>
        <v>3484</v>
      </c>
      <c r="L46" s="538">
        <f>SUM(L9:L45)</f>
        <v>3791</v>
      </c>
      <c r="M46" s="540">
        <f>(L46-K46)/K46</f>
        <v>0.08811710677382319</v>
      </c>
      <c r="N46" s="543">
        <f>SUM(N9:N45)</f>
        <v>89494</v>
      </c>
      <c r="O46" s="538">
        <f>SUM(O9:O45)</f>
        <v>89271</v>
      </c>
      <c r="P46" s="540">
        <f t="shared" si="0"/>
        <v>-0.0024917871589156815</v>
      </c>
    </row>
    <row r="47" spans="1:16" ht="12">
      <c r="A47" s="417" t="s">
        <v>16</v>
      </c>
      <c r="B47" s="294"/>
      <c r="C47" s="286"/>
      <c r="D47" s="445"/>
      <c r="E47" s="294"/>
      <c r="F47" s="286"/>
      <c r="G47" s="272"/>
      <c r="H47" s="446"/>
      <c r="I47" s="447"/>
      <c r="J47" s="445"/>
      <c r="K47" s="294"/>
      <c r="L47" s="286"/>
      <c r="M47" s="272"/>
      <c r="N47" s="293"/>
      <c r="O47" s="286"/>
      <c r="P47" s="272"/>
    </row>
    <row r="48" spans="1:16" ht="12.75">
      <c r="A48" s="441" t="s">
        <v>53</v>
      </c>
      <c r="B48" s="337">
        <v>48</v>
      </c>
      <c r="C48" s="261">
        <v>26</v>
      </c>
      <c r="D48" s="449"/>
      <c r="E48" s="337"/>
      <c r="F48" s="261"/>
      <c r="G48" s="262"/>
      <c r="H48" s="450"/>
      <c r="I48" s="451"/>
      <c r="J48" s="449"/>
      <c r="K48" s="337"/>
      <c r="L48" s="261"/>
      <c r="M48" s="262"/>
      <c r="N48" s="260">
        <f aca="true" t="shared" si="8" ref="N48:N62">SUM(B48+E48+H48+K48)</f>
        <v>48</v>
      </c>
      <c r="O48" s="256">
        <f aca="true" t="shared" si="9" ref="O48:O61">SUM(C48+F48+I48+L48)</f>
        <v>26</v>
      </c>
      <c r="P48" s="257">
        <f t="shared" si="0"/>
        <v>-0.4583333333333333</v>
      </c>
    </row>
    <row r="49" spans="1:16" ht="12.75">
      <c r="A49" s="441" t="s">
        <v>56</v>
      </c>
      <c r="B49" s="337">
        <v>144</v>
      </c>
      <c r="C49" s="261"/>
      <c r="D49" s="449"/>
      <c r="E49" s="337"/>
      <c r="F49" s="261">
        <v>72</v>
      </c>
      <c r="G49" s="262"/>
      <c r="H49" s="450"/>
      <c r="I49" s="451">
        <v>78</v>
      </c>
      <c r="J49" s="449"/>
      <c r="K49" s="337"/>
      <c r="L49" s="261"/>
      <c r="M49" s="262"/>
      <c r="N49" s="260">
        <f t="shared" si="8"/>
        <v>144</v>
      </c>
      <c r="O49" s="256">
        <f t="shared" si="9"/>
        <v>150</v>
      </c>
      <c r="P49" s="257">
        <f t="shared" si="0"/>
        <v>0.041666666666666664</v>
      </c>
    </row>
    <row r="50" spans="1:16" ht="12.75">
      <c r="A50" s="441" t="s">
        <v>57</v>
      </c>
      <c r="B50" s="337"/>
      <c r="C50" s="261">
        <v>72</v>
      </c>
      <c r="D50" s="449"/>
      <c r="E50" s="337"/>
      <c r="F50" s="261"/>
      <c r="G50" s="262"/>
      <c r="H50" s="450">
        <v>78</v>
      </c>
      <c r="I50" s="451"/>
      <c r="J50" s="449"/>
      <c r="K50" s="337"/>
      <c r="L50" s="261"/>
      <c r="M50" s="262"/>
      <c r="N50" s="260">
        <f t="shared" si="8"/>
        <v>78</v>
      </c>
      <c r="O50" s="256">
        <f t="shared" si="9"/>
        <v>72</v>
      </c>
      <c r="P50" s="257">
        <f t="shared" si="0"/>
        <v>-0.07692307692307693</v>
      </c>
    </row>
    <row r="51" spans="1:16" ht="12.75">
      <c r="A51" s="441" t="s">
        <v>59</v>
      </c>
      <c r="B51" s="337">
        <v>104</v>
      </c>
      <c r="C51" s="261">
        <v>44</v>
      </c>
      <c r="D51" s="449"/>
      <c r="E51" s="337"/>
      <c r="F51" s="261"/>
      <c r="G51" s="262"/>
      <c r="H51" s="450"/>
      <c r="I51" s="451"/>
      <c r="J51" s="449"/>
      <c r="K51" s="337"/>
      <c r="L51" s="261"/>
      <c r="M51" s="262"/>
      <c r="N51" s="260">
        <f t="shared" si="8"/>
        <v>104</v>
      </c>
      <c r="O51" s="256">
        <f t="shared" si="9"/>
        <v>44</v>
      </c>
      <c r="P51" s="257">
        <f t="shared" si="0"/>
        <v>-0.5769230769230769</v>
      </c>
    </row>
    <row r="52" spans="1:16" ht="12.75">
      <c r="A52" s="441" t="s">
        <v>194</v>
      </c>
      <c r="B52" s="337">
        <v>104</v>
      </c>
      <c r="C52" s="261"/>
      <c r="D52" s="449"/>
      <c r="E52" s="337"/>
      <c r="F52" s="261"/>
      <c r="G52" s="262"/>
      <c r="H52" s="450"/>
      <c r="I52" s="451"/>
      <c r="J52" s="449"/>
      <c r="K52" s="337">
        <v>34</v>
      </c>
      <c r="L52" s="261"/>
      <c r="M52" s="262"/>
      <c r="N52" s="260">
        <f t="shared" si="8"/>
        <v>138</v>
      </c>
      <c r="O52" s="256"/>
      <c r="P52" s="257">
        <f t="shared" si="0"/>
        <v>-1</v>
      </c>
    </row>
    <row r="53" spans="1:16" ht="12.75">
      <c r="A53" s="441" t="s">
        <v>63</v>
      </c>
      <c r="B53" s="337"/>
      <c r="C53" s="261"/>
      <c r="D53" s="449"/>
      <c r="E53" s="337"/>
      <c r="F53" s="261">
        <v>96</v>
      </c>
      <c r="G53" s="262"/>
      <c r="H53" s="450"/>
      <c r="I53" s="451"/>
      <c r="J53" s="449"/>
      <c r="K53" s="337"/>
      <c r="L53" s="261"/>
      <c r="M53" s="262"/>
      <c r="N53" s="260"/>
      <c r="O53" s="256">
        <f t="shared" si="9"/>
        <v>96</v>
      </c>
      <c r="P53" s="257"/>
    </row>
    <row r="54" spans="1:16" ht="12.75">
      <c r="A54" s="441" t="s">
        <v>199</v>
      </c>
      <c r="B54" s="337"/>
      <c r="C54" s="261">
        <v>154</v>
      </c>
      <c r="D54" s="449"/>
      <c r="E54" s="337"/>
      <c r="F54" s="261"/>
      <c r="G54" s="262"/>
      <c r="H54" s="450"/>
      <c r="I54" s="451"/>
      <c r="J54" s="449"/>
      <c r="K54" s="337"/>
      <c r="L54" s="261"/>
      <c r="M54" s="262"/>
      <c r="N54" s="260"/>
      <c r="O54" s="256">
        <f t="shared" si="9"/>
        <v>154</v>
      </c>
      <c r="P54" s="257"/>
    </row>
    <row r="55" spans="1:16" ht="12.75">
      <c r="A55" s="441" t="s">
        <v>67</v>
      </c>
      <c r="B55" s="337">
        <v>180</v>
      </c>
      <c r="C55" s="261">
        <v>192</v>
      </c>
      <c r="D55" s="449"/>
      <c r="E55" s="337"/>
      <c r="F55" s="261"/>
      <c r="G55" s="262"/>
      <c r="H55" s="450"/>
      <c r="I55" s="451"/>
      <c r="J55" s="449"/>
      <c r="K55" s="337"/>
      <c r="L55" s="261"/>
      <c r="M55" s="262"/>
      <c r="N55" s="260">
        <f t="shared" si="8"/>
        <v>180</v>
      </c>
      <c r="O55" s="256">
        <f t="shared" si="9"/>
        <v>192</v>
      </c>
      <c r="P55" s="257">
        <f t="shared" si="0"/>
        <v>0.06666666666666667</v>
      </c>
    </row>
    <row r="56" spans="1:16" ht="12.75">
      <c r="A56" s="441" t="s">
        <v>200</v>
      </c>
      <c r="B56" s="337"/>
      <c r="C56" s="261"/>
      <c r="D56" s="449"/>
      <c r="E56" s="337"/>
      <c r="F56" s="261"/>
      <c r="G56" s="262"/>
      <c r="H56" s="450"/>
      <c r="I56" s="451"/>
      <c r="J56" s="449"/>
      <c r="K56" s="337"/>
      <c r="L56" s="261">
        <v>6</v>
      </c>
      <c r="M56" s="262"/>
      <c r="N56" s="260"/>
      <c r="O56" s="256">
        <f t="shared" si="9"/>
        <v>6</v>
      </c>
      <c r="P56" s="257"/>
    </row>
    <row r="57" spans="1:16" ht="12.75">
      <c r="A57" s="441" t="s">
        <v>71</v>
      </c>
      <c r="B57" s="337">
        <v>104</v>
      </c>
      <c r="C57" s="261">
        <v>44</v>
      </c>
      <c r="D57" s="449"/>
      <c r="E57" s="337"/>
      <c r="F57" s="261"/>
      <c r="G57" s="262"/>
      <c r="H57" s="450"/>
      <c r="I57" s="451"/>
      <c r="J57" s="449"/>
      <c r="K57" s="337"/>
      <c r="L57" s="261"/>
      <c r="M57" s="262"/>
      <c r="N57" s="260">
        <f t="shared" si="8"/>
        <v>104</v>
      </c>
      <c r="O57" s="256">
        <f t="shared" si="9"/>
        <v>44</v>
      </c>
      <c r="P57" s="257">
        <f t="shared" si="0"/>
        <v>-0.5769230769230769</v>
      </c>
    </row>
    <row r="58" spans="1:16" ht="12.75">
      <c r="A58" s="441" t="s">
        <v>72</v>
      </c>
      <c r="B58" s="337">
        <v>114</v>
      </c>
      <c r="C58" s="261"/>
      <c r="D58" s="449"/>
      <c r="E58" s="337"/>
      <c r="F58" s="261"/>
      <c r="G58" s="262"/>
      <c r="H58" s="450"/>
      <c r="I58" s="451"/>
      <c r="J58" s="449"/>
      <c r="K58" s="337"/>
      <c r="L58" s="261"/>
      <c r="M58" s="262"/>
      <c r="N58" s="260">
        <f t="shared" si="8"/>
        <v>114</v>
      </c>
      <c r="O58" s="256"/>
      <c r="P58" s="257">
        <f t="shared" si="0"/>
        <v>-1</v>
      </c>
    </row>
    <row r="59" spans="1:16" ht="12.75">
      <c r="A59" s="441" t="s">
        <v>74</v>
      </c>
      <c r="B59" s="337"/>
      <c r="C59" s="261">
        <v>58</v>
      </c>
      <c r="D59" s="449"/>
      <c r="E59" s="337"/>
      <c r="F59" s="261"/>
      <c r="G59" s="262"/>
      <c r="H59" s="450"/>
      <c r="I59" s="451"/>
      <c r="J59" s="449"/>
      <c r="K59" s="337"/>
      <c r="L59" s="261"/>
      <c r="M59" s="262"/>
      <c r="N59" s="260"/>
      <c r="O59" s="256">
        <f t="shared" si="9"/>
        <v>58</v>
      </c>
      <c r="P59" s="257"/>
    </row>
    <row r="60" spans="1:16" ht="12.75">
      <c r="A60" s="441" t="s">
        <v>75</v>
      </c>
      <c r="B60" s="337">
        <v>60</v>
      </c>
      <c r="C60" s="261"/>
      <c r="D60" s="449"/>
      <c r="E60" s="337"/>
      <c r="F60" s="261"/>
      <c r="G60" s="262"/>
      <c r="H60" s="450"/>
      <c r="I60" s="451"/>
      <c r="J60" s="449"/>
      <c r="K60" s="337"/>
      <c r="L60" s="261"/>
      <c r="M60" s="262"/>
      <c r="N60" s="260">
        <f t="shared" si="8"/>
        <v>60</v>
      </c>
      <c r="O60" s="256"/>
      <c r="P60" s="257">
        <f t="shared" si="0"/>
        <v>-1</v>
      </c>
    </row>
    <row r="61" spans="1:16" ht="12.75">
      <c r="A61" s="441" t="s">
        <v>190</v>
      </c>
      <c r="B61" s="337"/>
      <c r="C61" s="261">
        <v>5</v>
      </c>
      <c r="D61" s="449"/>
      <c r="E61" s="337"/>
      <c r="F61" s="261"/>
      <c r="G61" s="262"/>
      <c r="H61" s="450"/>
      <c r="I61" s="451"/>
      <c r="J61" s="449"/>
      <c r="K61" s="337"/>
      <c r="L61" s="261"/>
      <c r="M61" s="262"/>
      <c r="N61" s="260"/>
      <c r="O61" s="256">
        <f t="shared" si="9"/>
        <v>5</v>
      </c>
      <c r="P61" s="257"/>
    </row>
    <row r="62" spans="1:16" ht="12.75">
      <c r="A62" s="441" t="s">
        <v>79</v>
      </c>
      <c r="B62" s="337">
        <v>60</v>
      </c>
      <c r="C62" s="261"/>
      <c r="D62" s="449"/>
      <c r="E62" s="337"/>
      <c r="F62" s="261"/>
      <c r="G62" s="262"/>
      <c r="H62" s="450"/>
      <c r="I62" s="451"/>
      <c r="J62" s="449"/>
      <c r="K62" s="337"/>
      <c r="L62" s="261"/>
      <c r="M62" s="262"/>
      <c r="N62" s="260">
        <f t="shared" si="8"/>
        <v>60</v>
      </c>
      <c r="O62" s="256"/>
      <c r="P62" s="257">
        <f t="shared" si="0"/>
        <v>-1</v>
      </c>
    </row>
    <row r="63" spans="1:16" ht="12">
      <c r="A63" s="416" t="s">
        <v>193</v>
      </c>
      <c r="B63" s="537">
        <f>SUM(B48:B62)</f>
        <v>918</v>
      </c>
      <c r="C63" s="538">
        <f>SUM(C48:C62)</f>
        <v>595</v>
      </c>
      <c r="D63" s="539">
        <f t="shared" si="1"/>
        <v>-0.35185185185185186</v>
      </c>
      <c r="E63" s="537"/>
      <c r="F63" s="538">
        <f>SUM(F48:F62)</f>
        <v>168</v>
      </c>
      <c r="G63" s="540"/>
      <c r="H63" s="541">
        <f>SUM(H48:H62)</f>
        <v>78</v>
      </c>
      <c r="I63" s="544">
        <f>SUM(I48:I62)</f>
        <v>78</v>
      </c>
      <c r="J63" s="539"/>
      <c r="K63" s="537">
        <f>SUM(K48:K62)</f>
        <v>34</v>
      </c>
      <c r="L63" s="538">
        <f>SUM(L48:L62)</f>
        <v>6</v>
      </c>
      <c r="M63" s="539">
        <f>(L63-K63)/K63</f>
        <v>-0.8235294117647058</v>
      </c>
      <c r="N63" s="537">
        <f>SUM(N48:N62)</f>
        <v>1030</v>
      </c>
      <c r="O63" s="538">
        <f>SUM(O48:O62)</f>
        <v>847</v>
      </c>
      <c r="P63" s="540">
        <f>(O63-N63)/N63</f>
        <v>-0.17766990291262136</v>
      </c>
    </row>
    <row r="64" spans="1:16" ht="12">
      <c r="A64" s="250" t="s">
        <v>81</v>
      </c>
      <c r="B64" s="251"/>
      <c r="C64" s="256"/>
      <c r="D64" s="255"/>
      <c r="E64" s="259"/>
      <c r="F64" s="256"/>
      <c r="G64" s="253"/>
      <c r="H64" s="254"/>
      <c r="I64" s="252"/>
      <c r="J64" s="255"/>
      <c r="K64" s="251"/>
      <c r="L64" s="252"/>
      <c r="M64" s="253"/>
      <c r="N64" s="260"/>
      <c r="O64" s="252"/>
      <c r="P64" s="253"/>
    </row>
    <row r="65" spans="1:16" ht="12.75">
      <c r="A65" s="198" t="s">
        <v>82</v>
      </c>
      <c r="B65" s="186">
        <v>1700</v>
      </c>
      <c r="C65" s="256">
        <v>1794</v>
      </c>
      <c r="D65" s="247">
        <f t="shared" si="1"/>
        <v>0.05529411764705883</v>
      </c>
      <c r="E65" s="186">
        <v>1457</v>
      </c>
      <c r="F65" s="448">
        <v>1336</v>
      </c>
      <c r="G65" s="262">
        <f aca="true" t="shared" si="10" ref="G65:G79">(F65-E65)/E65</f>
        <v>-0.08304735758407687</v>
      </c>
      <c r="H65" s="431">
        <v>292</v>
      </c>
      <c r="I65">
        <v>205</v>
      </c>
      <c r="J65" s="247">
        <f>(I65-H65)/H65</f>
        <v>-0.2979452054794521</v>
      </c>
      <c r="K65" s="278">
        <v>57</v>
      </c>
      <c r="L65">
        <v>37</v>
      </c>
      <c r="M65" s="280">
        <f>(L65-K65)/K65</f>
        <v>-0.3508771929824561</v>
      </c>
      <c r="N65" s="260">
        <f aca="true" t="shared" si="11" ref="N65:N78">SUM(B65+E65+H65+K65)</f>
        <v>3506</v>
      </c>
      <c r="O65" s="256">
        <f>SUM(C65+F65+I65+L65)</f>
        <v>3372</v>
      </c>
      <c r="P65" s="262">
        <f aca="true" t="shared" si="12" ref="P65:P79">(O65-N65)/N65</f>
        <v>-0.03822019395322305</v>
      </c>
    </row>
    <row r="66" spans="1:16" ht="12.75">
      <c r="A66" s="198" t="s">
        <v>13</v>
      </c>
      <c r="B66" s="186">
        <v>118</v>
      </c>
      <c r="C66" s="256">
        <v>113</v>
      </c>
      <c r="D66" s="247">
        <f t="shared" si="1"/>
        <v>-0.0423728813559322</v>
      </c>
      <c r="E66" s="259"/>
      <c r="F66" s="119"/>
      <c r="G66" s="262"/>
      <c r="H66" s="316"/>
      <c r="I66" s="263"/>
      <c r="J66" s="264"/>
      <c r="K66" s="231"/>
      <c r="L66" s="252"/>
      <c r="M66" s="262"/>
      <c r="N66" s="260">
        <f t="shared" si="11"/>
        <v>118</v>
      </c>
      <c r="O66" s="256">
        <f>SUM(C66+F66+I66+L66)</f>
        <v>113</v>
      </c>
      <c r="P66" s="262">
        <f t="shared" si="12"/>
        <v>-0.0423728813559322</v>
      </c>
    </row>
    <row r="67" spans="1:16" ht="12">
      <c r="A67" s="198" t="s">
        <v>83</v>
      </c>
      <c r="B67" s="186">
        <v>102</v>
      </c>
      <c r="C67" s="256">
        <v>231</v>
      </c>
      <c r="D67" s="247">
        <f t="shared" si="1"/>
        <v>1.2647058823529411</v>
      </c>
      <c r="E67" s="186">
        <v>75</v>
      </c>
      <c r="F67" s="261">
        <v>87</v>
      </c>
      <c r="G67" s="262">
        <f t="shared" si="10"/>
        <v>0.16</v>
      </c>
      <c r="H67" s="316"/>
      <c r="I67" s="263"/>
      <c r="J67" s="264"/>
      <c r="K67" s="231"/>
      <c r="L67" s="252"/>
      <c r="M67" s="262"/>
      <c r="N67" s="260">
        <f t="shared" si="11"/>
        <v>177</v>
      </c>
      <c r="O67" s="256">
        <f aca="true" t="shared" si="13" ref="O67:O78">SUM(C67+F67+I67+L67)</f>
        <v>318</v>
      </c>
      <c r="P67" s="262">
        <f t="shared" si="12"/>
        <v>0.7966101694915254</v>
      </c>
    </row>
    <row r="68" spans="1:16" ht="12.75">
      <c r="A68" s="198" t="s">
        <v>84</v>
      </c>
      <c r="B68" s="186">
        <v>724</v>
      </c>
      <c r="C68" s="256">
        <v>848</v>
      </c>
      <c r="D68" s="247">
        <f t="shared" si="1"/>
        <v>0.1712707182320442</v>
      </c>
      <c r="E68" s="186">
        <v>2315</v>
      </c>
      <c r="F68" s="119">
        <v>1690</v>
      </c>
      <c r="G68" s="262">
        <f t="shared" si="10"/>
        <v>-0.26997840172786175</v>
      </c>
      <c r="H68" s="316"/>
      <c r="I68" s="263"/>
      <c r="J68" s="264"/>
      <c r="K68" s="278">
        <v>115</v>
      </c>
      <c r="L68">
        <v>99</v>
      </c>
      <c r="M68" s="280">
        <f aca="true" t="shared" si="14" ref="M68:M77">(L68-K68)/K68</f>
        <v>-0.1391304347826087</v>
      </c>
      <c r="N68" s="260">
        <f t="shared" si="11"/>
        <v>3154</v>
      </c>
      <c r="O68" s="256">
        <f t="shared" si="13"/>
        <v>2637</v>
      </c>
      <c r="P68" s="262">
        <f t="shared" si="12"/>
        <v>-0.16391883322764744</v>
      </c>
    </row>
    <row r="69" spans="1:16" ht="12.75">
      <c r="A69" s="198" t="s">
        <v>85</v>
      </c>
      <c r="B69" s="186">
        <v>824</v>
      </c>
      <c r="C69" s="434">
        <v>876</v>
      </c>
      <c r="D69" s="247">
        <f t="shared" si="1"/>
        <v>0.06310679611650485</v>
      </c>
      <c r="E69" s="186">
        <v>1398</v>
      </c>
      <c r="F69" s="119">
        <v>1400</v>
      </c>
      <c r="G69" s="262">
        <f t="shared" si="10"/>
        <v>0.001430615164520744</v>
      </c>
      <c r="H69" s="431">
        <v>187</v>
      </c>
      <c r="I69">
        <v>177</v>
      </c>
      <c r="J69" s="247">
        <f>(I69-H69)/H69</f>
        <v>-0.053475935828877004</v>
      </c>
      <c r="K69" s="278">
        <v>19</v>
      </c>
      <c r="L69" s="434">
        <v>38</v>
      </c>
      <c r="M69" s="280">
        <f t="shared" si="14"/>
        <v>1</v>
      </c>
      <c r="N69" s="260">
        <f t="shared" si="11"/>
        <v>2428</v>
      </c>
      <c r="O69" s="256">
        <f t="shared" si="13"/>
        <v>2491</v>
      </c>
      <c r="P69" s="262">
        <f t="shared" si="12"/>
        <v>0.025947281713344317</v>
      </c>
    </row>
    <row r="70" spans="1:16" ht="12.75">
      <c r="A70" s="198" t="s">
        <v>86</v>
      </c>
      <c r="B70" s="186">
        <v>807</v>
      </c>
      <c r="C70">
        <v>559</v>
      </c>
      <c r="D70" s="247">
        <f t="shared" si="1"/>
        <v>-0.3073110285006196</v>
      </c>
      <c r="E70" s="186">
        <v>285</v>
      </c>
      <c r="F70" s="119">
        <v>210</v>
      </c>
      <c r="G70" s="262">
        <f t="shared" si="10"/>
        <v>-0.2631578947368421</v>
      </c>
      <c r="H70" s="431">
        <v>177</v>
      </c>
      <c r="I70" s="434">
        <v>228</v>
      </c>
      <c r="J70" s="247">
        <f>(I70-H70)/H70</f>
        <v>0.288135593220339</v>
      </c>
      <c r="K70" s="278">
        <v>4</v>
      </c>
      <c r="L70" s="434"/>
      <c r="M70" s="280">
        <f t="shared" si="14"/>
        <v>-1</v>
      </c>
      <c r="N70" s="260">
        <f t="shared" si="11"/>
        <v>1273</v>
      </c>
      <c r="O70" s="256">
        <f t="shared" si="13"/>
        <v>997</v>
      </c>
      <c r="P70" s="262">
        <f t="shared" si="12"/>
        <v>-0.21681068342498036</v>
      </c>
    </row>
    <row r="71" spans="1:16" ht="12.75">
      <c r="A71" s="198" t="s">
        <v>87</v>
      </c>
      <c r="B71" s="186"/>
      <c r="C71" s="256"/>
      <c r="D71" s="247"/>
      <c r="E71" s="186">
        <v>273</v>
      </c>
      <c r="F71" s="119">
        <v>321</v>
      </c>
      <c r="G71" s="262">
        <f t="shared" si="10"/>
        <v>0.17582417582417584</v>
      </c>
      <c r="H71" s="316"/>
      <c r="I71" s="263"/>
      <c r="J71" s="264"/>
      <c r="K71" s="278">
        <v>29</v>
      </c>
      <c r="L71" s="434">
        <v>8</v>
      </c>
      <c r="M71" s="280">
        <f t="shared" si="14"/>
        <v>-0.7241379310344828</v>
      </c>
      <c r="N71" s="260">
        <f t="shared" si="11"/>
        <v>302</v>
      </c>
      <c r="O71" s="256">
        <f t="shared" si="13"/>
        <v>329</v>
      </c>
      <c r="P71" s="262">
        <f t="shared" si="12"/>
        <v>0.08940397350993377</v>
      </c>
    </row>
    <row r="72" spans="1:16" ht="12.75">
      <c r="A72" s="198" t="s">
        <v>88</v>
      </c>
      <c r="B72" s="186">
        <v>1124</v>
      </c>
      <c r="C72" s="448">
        <v>1093</v>
      </c>
      <c r="D72" s="247">
        <f t="shared" si="1"/>
        <v>-0.027580071174377226</v>
      </c>
      <c r="E72" s="186">
        <v>1209</v>
      </c>
      <c r="F72" s="119">
        <v>1160</v>
      </c>
      <c r="G72" s="262">
        <f t="shared" si="10"/>
        <v>-0.04052936311000827</v>
      </c>
      <c r="H72" s="431">
        <v>81</v>
      </c>
      <c r="I72" s="434">
        <v>120</v>
      </c>
      <c r="J72" s="247">
        <f aca="true" t="shared" si="15" ref="J72:J78">(I72-H72)/H72</f>
        <v>0.48148148148148145</v>
      </c>
      <c r="K72" s="278">
        <v>129</v>
      </c>
      <c r="L72" s="434">
        <v>122</v>
      </c>
      <c r="M72" s="280">
        <f t="shared" si="14"/>
        <v>-0.05426356589147287</v>
      </c>
      <c r="N72" s="260">
        <f t="shared" si="11"/>
        <v>2543</v>
      </c>
      <c r="O72" s="256">
        <f t="shared" si="13"/>
        <v>2495</v>
      </c>
      <c r="P72" s="262">
        <f t="shared" si="12"/>
        <v>-0.018875344081793158</v>
      </c>
    </row>
    <row r="73" spans="1:16" ht="12.75">
      <c r="A73" s="198" t="s">
        <v>164</v>
      </c>
      <c r="B73" s="259"/>
      <c r="C73" s="256"/>
      <c r="D73" s="247"/>
      <c r="E73" s="186"/>
      <c r="F73" s="119">
        <v>76</v>
      </c>
      <c r="G73" s="262"/>
      <c r="H73" s="431">
        <v>16</v>
      </c>
      <c r="I73" s="434"/>
      <c r="J73" s="247"/>
      <c r="K73" s="231"/>
      <c r="L73" s="434"/>
      <c r="M73" s="280"/>
      <c r="N73" s="260">
        <f t="shared" si="11"/>
        <v>16</v>
      </c>
      <c r="O73" s="256">
        <f t="shared" si="13"/>
        <v>76</v>
      </c>
      <c r="P73" s="262">
        <f t="shared" si="12"/>
        <v>3.75</v>
      </c>
    </row>
    <row r="74" spans="1:16" ht="12.75">
      <c r="A74" s="198" t="s">
        <v>158</v>
      </c>
      <c r="B74" s="186">
        <v>247</v>
      </c>
      <c r="C74" s="448">
        <v>132</v>
      </c>
      <c r="D74" s="247">
        <f t="shared" si="1"/>
        <v>-0.46558704453441296</v>
      </c>
      <c r="E74" s="186">
        <v>736</v>
      </c>
      <c r="F74" s="119">
        <v>797</v>
      </c>
      <c r="G74" s="262">
        <f t="shared" si="10"/>
        <v>0.08288043478260869</v>
      </c>
      <c r="H74" s="431">
        <v>233</v>
      </c>
      <c r="I74" s="434">
        <v>266</v>
      </c>
      <c r="J74" s="247">
        <f t="shared" si="15"/>
        <v>0.14163090128755365</v>
      </c>
      <c r="K74" s="278">
        <v>20</v>
      </c>
      <c r="L74" s="434">
        <v>24</v>
      </c>
      <c r="M74" s="280">
        <f t="shared" si="14"/>
        <v>0.2</v>
      </c>
      <c r="N74" s="260">
        <f t="shared" si="11"/>
        <v>1236</v>
      </c>
      <c r="O74" s="256">
        <f t="shared" si="13"/>
        <v>1219</v>
      </c>
      <c r="P74" s="262">
        <f t="shared" si="12"/>
        <v>-0.013754045307443365</v>
      </c>
    </row>
    <row r="75" spans="1:16" ht="12.75">
      <c r="A75" s="198" t="s">
        <v>89</v>
      </c>
      <c r="B75" s="186">
        <v>1293</v>
      </c>
      <c r="C75" s="119">
        <v>1153</v>
      </c>
      <c r="D75" s="247">
        <f t="shared" si="1"/>
        <v>-0.10827532869296211</v>
      </c>
      <c r="E75" s="186">
        <v>1383</v>
      </c>
      <c r="F75" s="119">
        <v>1356</v>
      </c>
      <c r="G75" s="262">
        <f>(F75-E75)/E75</f>
        <v>-0.019522776572668113</v>
      </c>
      <c r="H75" s="431">
        <v>318</v>
      </c>
      <c r="I75" s="434">
        <v>438</v>
      </c>
      <c r="J75" s="247">
        <f t="shared" si="15"/>
        <v>0.37735849056603776</v>
      </c>
      <c r="K75" s="278">
        <v>27</v>
      </c>
      <c r="L75" s="434">
        <v>30</v>
      </c>
      <c r="M75" s="280">
        <f t="shared" si="14"/>
        <v>0.1111111111111111</v>
      </c>
      <c r="N75" s="260">
        <f t="shared" si="11"/>
        <v>3021</v>
      </c>
      <c r="O75" s="256">
        <f>SUM(C75+F75+I75+L75)</f>
        <v>2977</v>
      </c>
      <c r="P75" s="262">
        <f t="shared" si="12"/>
        <v>-0.014564713670969877</v>
      </c>
    </row>
    <row r="76" spans="1:16" ht="12.75">
      <c r="A76" s="198" t="s">
        <v>90</v>
      </c>
      <c r="B76" s="186">
        <v>1326</v>
      </c>
      <c r="C76" s="119">
        <v>1200</v>
      </c>
      <c r="D76" s="247">
        <f t="shared" si="1"/>
        <v>-0.09502262443438914</v>
      </c>
      <c r="E76" s="186">
        <v>1701</v>
      </c>
      <c r="F76" s="119">
        <v>1650</v>
      </c>
      <c r="G76" s="262">
        <f>(F76-E76)/E76</f>
        <v>-0.029982363315696647</v>
      </c>
      <c r="H76" s="431">
        <v>435</v>
      </c>
      <c r="I76" s="434">
        <v>342</v>
      </c>
      <c r="J76" s="247">
        <f t="shared" si="15"/>
        <v>-0.21379310344827587</v>
      </c>
      <c r="K76" s="278">
        <v>26</v>
      </c>
      <c r="L76" s="221">
        <v>51</v>
      </c>
      <c r="M76" s="280">
        <f t="shared" si="14"/>
        <v>0.9615384615384616</v>
      </c>
      <c r="N76" s="260">
        <f t="shared" si="11"/>
        <v>3488</v>
      </c>
      <c r="O76" s="256">
        <f>SUM(C76+F76+I76+L76)</f>
        <v>3243</v>
      </c>
      <c r="P76" s="262">
        <f t="shared" si="12"/>
        <v>-0.0702408256880734</v>
      </c>
    </row>
    <row r="77" spans="1:16" ht="12.75">
      <c r="A77" s="198" t="s">
        <v>91</v>
      </c>
      <c r="B77" s="186">
        <v>1396</v>
      </c>
      <c r="C77" s="448">
        <v>1269</v>
      </c>
      <c r="D77" s="247">
        <f t="shared" si="1"/>
        <v>-0.09097421203438395</v>
      </c>
      <c r="E77" s="186">
        <v>879</v>
      </c>
      <c r="F77" s="448">
        <v>912</v>
      </c>
      <c r="G77" s="262">
        <f t="shared" si="10"/>
        <v>0.03754266211604096</v>
      </c>
      <c r="H77" s="431">
        <v>288</v>
      </c>
      <c r="I77" s="434">
        <v>222</v>
      </c>
      <c r="J77" s="247">
        <f t="shared" si="15"/>
        <v>-0.22916666666666666</v>
      </c>
      <c r="K77" s="278">
        <v>37</v>
      </c>
      <c r="L77" s="434">
        <v>23</v>
      </c>
      <c r="M77" s="280">
        <f t="shared" si="14"/>
        <v>-0.3783783783783784</v>
      </c>
      <c r="N77" s="260">
        <f t="shared" si="11"/>
        <v>2600</v>
      </c>
      <c r="O77" s="256">
        <f t="shared" si="13"/>
        <v>2426</v>
      </c>
      <c r="P77" s="262">
        <f t="shared" si="12"/>
        <v>-0.06692307692307692</v>
      </c>
    </row>
    <row r="78" spans="1:16" ht="12.75">
      <c r="A78" s="198" t="s">
        <v>127</v>
      </c>
      <c r="B78" s="259"/>
      <c r="C78" s="256"/>
      <c r="D78" s="247"/>
      <c r="E78" s="259"/>
      <c r="F78" s="261"/>
      <c r="G78" s="262"/>
      <c r="H78" s="431">
        <v>78</v>
      </c>
      <c r="I78">
        <v>111</v>
      </c>
      <c r="J78" s="247">
        <f t="shared" si="15"/>
        <v>0.4230769230769231</v>
      </c>
      <c r="K78" s="278">
        <v>12</v>
      </c>
      <c r="L78">
        <v>4</v>
      </c>
      <c r="M78" s="262"/>
      <c r="N78" s="260">
        <f t="shared" si="11"/>
        <v>90</v>
      </c>
      <c r="O78" s="256">
        <f t="shared" si="13"/>
        <v>115</v>
      </c>
      <c r="P78" s="262">
        <f t="shared" si="12"/>
        <v>0.2777777777777778</v>
      </c>
    </row>
    <row r="79" spans="1:16" ht="12">
      <c r="A79" s="416" t="s">
        <v>92</v>
      </c>
      <c r="B79" s="537">
        <f>SUM(B65:B77)</f>
        <v>9661</v>
      </c>
      <c r="C79" s="538">
        <f>SUM(C65:C77)</f>
        <v>9268</v>
      </c>
      <c r="D79" s="539">
        <f t="shared" si="1"/>
        <v>-0.04067901873512059</v>
      </c>
      <c r="E79" s="537">
        <f>SUM(E65:E78)</f>
        <v>11711</v>
      </c>
      <c r="F79" s="538">
        <f>SUM(F65:F78)</f>
        <v>10995</v>
      </c>
      <c r="G79" s="540">
        <f t="shared" si="10"/>
        <v>-0.06113909999146102</v>
      </c>
      <c r="H79" s="541">
        <f>SUM(H65:H78)</f>
        <v>2105</v>
      </c>
      <c r="I79" s="542">
        <f>SUM(I65:I78)</f>
        <v>2109</v>
      </c>
      <c r="J79" s="539">
        <f>(I79-H79)/H79</f>
        <v>0.0019002375296912114</v>
      </c>
      <c r="K79" s="537">
        <f>SUM(K65:K78)</f>
        <v>475</v>
      </c>
      <c r="L79" s="538">
        <f>SUM(L65:L78)</f>
        <v>436</v>
      </c>
      <c r="M79" s="540">
        <f>(L79-K79)/K79</f>
        <v>-0.08210526315789474</v>
      </c>
      <c r="N79" s="543">
        <f>SUM(N65:N78)</f>
        <v>23952</v>
      </c>
      <c r="O79" s="538">
        <f>SUM(O65:O78)</f>
        <v>22808</v>
      </c>
      <c r="P79" s="540">
        <f t="shared" si="12"/>
        <v>-0.047762191048764197</v>
      </c>
    </row>
    <row r="80" spans="1:16" ht="6" customHeight="1">
      <c r="A80" s="289"/>
      <c r="B80" s="251"/>
      <c r="C80" s="256"/>
      <c r="D80" s="255"/>
      <c r="E80" s="259"/>
      <c r="F80" s="256"/>
      <c r="G80" s="253"/>
      <c r="H80" s="254"/>
      <c r="I80" s="263"/>
      <c r="J80" s="255"/>
      <c r="K80" s="251"/>
      <c r="L80" s="252"/>
      <c r="M80" s="253"/>
      <c r="N80" s="254"/>
      <c r="O80" s="252"/>
      <c r="P80" s="253"/>
    </row>
    <row r="81" spans="1:16" ht="12">
      <c r="A81" s="250" t="s">
        <v>93</v>
      </c>
      <c r="B81" s="251"/>
      <c r="C81" s="256"/>
      <c r="D81" s="255"/>
      <c r="E81" s="259"/>
      <c r="F81" s="256"/>
      <c r="G81" s="253"/>
      <c r="H81" s="254"/>
      <c r="I81" s="252"/>
      <c r="J81" s="255"/>
      <c r="K81" s="251"/>
      <c r="L81" s="252"/>
      <c r="M81" s="253"/>
      <c r="N81" s="254"/>
      <c r="O81" s="252"/>
      <c r="P81" s="253"/>
    </row>
    <row r="82" spans="1:16" s="332" customFormat="1" ht="12">
      <c r="A82" s="198" t="s">
        <v>149</v>
      </c>
      <c r="B82" s="251"/>
      <c r="C82" s="266"/>
      <c r="D82" s="247"/>
      <c r="E82" s="186">
        <v>398</v>
      </c>
      <c r="F82" s="220">
        <v>572</v>
      </c>
      <c r="G82" s="262">
        <f aca="true" t="shared" si="16" ref="G82:G99">(F82-E82)/E82</f>
        <v>0.4371859296482412</v>
      </c>
      <c r="H82" s="267"/>
      <c r="I82" s="268"/>
      <c r="J82" s="269"/>
      <c r="K82" s="265">
        <v>12</v>
      </c>
      <c r="L82" s="252"/>
      <c r="M82" s="270"/>
      <c r="N82" s="260">
        <f aca="true" t="shared" si="17" ref="N82:O99">SUM(B82+E82+H82+K82)</f>
        <v>410</v>
      </c>
      <c r="O82" s="256">
        <f t="shared" si="17"/>
        <v>572</v>
      </c>
      <c r="P82" s="262">
        <f aca="true" t="shared" si="18" ref="P82:P99">(O82-N82)/N82</f>
        <v>0.3951219512195122</v>
      </c>
    </row>
    <row r="83" spans="1:16" ht="12">
      <c r="A83" s="198" t="s">
        <v>94</v>
      </c>
      <c r="B83" s="278">
        <v>101</v>
      </c>
      <c r="C83" s="256">
        <v>118</v>
      </c>
      <c r="D83" s="247">
        <f aca="true" t="shared" si="19" ref="D83:D101">(C83-B83)/B83</f>
        <v>0.16831683168316833</v>
      </c>
      <c r="E83" s="259">
        <v>16</v>
      </c>
      <c r="F83" s="256"/>
      <c r="G83" s="262"/>
      <c r="H83" s="254"/>
      <c r="I83" s="252"/>
      <c r="J83" s="255"/>
      <c r="K83" s="278">
        <v>9</v>
      </c>
      <c r="L83" s="221">
        <v>5</v>
      </c>
      <c r="M83" s="280">
        <f aca="true" t="shared" si="20" ref="M83:M99">(L83-K83)/K83</f>
        <v>-0.4444444444444444</v>
      </c>
      <c r="N83" s="260">
        <f t="shared" si="17"/>
        <v>126</v>
      </c>
      <c r="O83" s="256">
        <f t="shared" si="17"/>
        <v>123</v>
      </c>
      <c r="P83" s="262">
        <f t="shared" si="18"/>
        <v>-0.023809523809523808</v>
      </c>
    </row>
    <row r="84" spans="1:16" ht="12">
      <c r="A84" s="198" t="s">
        <v>95</v>
      </c>
      <c r="B84" s="278">
        <v>489</v>
      </c>
      <c r="C84" s="256">
        <v>575</v>
      </c>
      <c r="D84" s="247">
        <f t="shared" si="19"/>
        <v>0.17586912065439672</v>
      </c>
      <c r="E84" s="337">
        <v>1544</v>
      </c>
      <c r="F84" s="261">
        <v>1606</v>
      </c>
      <c r="G84" s="262">
        <f t="shared" si="16"/>
        <v>0.04015544041450777</v>
      </c>
      <c r="H84" s="254"/>
      <c r="I84" s="252"/>
      <c r="J84" s="255"/>
      <c r="K84" s="251"/>
      <c r="L84" s="252"/>
      <c r="M84" s="280"/>
      <c r="N84" s="260">
        <f t="shared" si="17"/>
        <v>2033</v>
      </c>
      <c r="O84" s="256">
        <f t="shared" si="17"/>
        <v>2181</v>
      </c>
      <c r="P84" s="262">
        <f t="shared" si="18"/>
        <v>0.07279881947860305</v>
      </c>
    </row>
    <row r="85" spans="1:16" ht="12">
      <c r="A85" s="198" t="s">
        <v>96</v>
      </c>
      <c r="B85" s="186"/>
      <c r="C85" s="256"/>
      <c r="D85" s="247"/>
      <c r="E85" s="259"/>
      <c r="F85" s="256"/>
      <c r="G85" s="262"/>
      <c r="H85" s="431"/>
      <c r="I85" s="252"/>
      <c r="J85" s="264"/>
      <c r="K85" s="278">
        <v>4</v>
      </c>
      <c r="L85" s="221">
        <v>4</v>
      </c>
      <c r="M85" s="280">
        <f t="shared" si="20"/>
        <v>0</v>
      </c>
      <c r="N85" s="260">
        <f t="shared" si="17"/>
        <v>4</v>
      </c>
      <c r="O85" s="256">
        <f t="shared" si="17"/>
        <v>4</v>
      </c>
      <c r="P85" s="262">
        <f t="shared" si="18"/>
        <v>0</v>
      </c>
    </row>
    <row r="86" spans="1:16" ht="12">
      <c r="A86" s="198" t="s">
        <v>159</v>
      </c>
      <c r="B86" s="186">
        <v>1427</v>
      </c>
      <c r="C86" s="256">
        <v>1794</v>
      </c>
      <c r="D86" s="247">
        <f t="shared" si="19"/>
        <v>0.25718290119131043</v>
      </c>
      <c r="E86" s="259">
        <v>3166</v>
      </c>
      <c r="F86" s="261">
        <v>3257</v>
      </c>
      <c r="G86" s="262">
        <f t="shared" si="16"/>
        <v>0.02874289324068225</v>
      </c>
      <c r="H86" s="254"/>
      <c r="I86" s="221"/>
      <c r="J86" s="264"/>
      <c r="K86" s="251">
        <v>24</v>
      </c>
      <c r="L86" s="271">
        <v>34</v>
      </c>
      <c r="M86" s="280">
        <f t="shared" si="20"/>
        <v>0.4166666666666667</v>
      </c>
      <c r="N86" s="260">
        <f t="shared" si="17"/>
        <v>4617</v>
      </c>
      <c r="O86" s="256">
        <f t="shared" si="17"/>
        <v>5085</v>
      </c>
      <c r="P86" s="262">
        <f t="shared" si="18"/>
        <v>0.10136452241715399</v>
      </c>
    </row>
    <row r="87" spans="1:16" ht="12">
      <c r="A87" s="198" t="s">
        <v>97</v>
      </c>
      <c r="B87" s="186">
        <v>405</v>
      </c>
      <c r="C87" s="221">
        <v>440</v>
      </c>
      <c r="D87" s="247">
        <f t="shared" si="19"/>
        <v>0.08641975308641975</v>
      </c>
      <c r="E87" s="186">
        <v>944</v>
      </c>
      <c r="F87" s="220">
        <v>983</v>
      </c>
      <c r="G87" s="262">
        <f t="shared" si="16"/>
        <v>0.0413135593220339</v>
      </c>
      <c r="H87" s="431"/>
      <c r="I87" s="221"/>
      <c r="J87" s="264"/>
      <c r="K87" s="278">
        <v>80</v>
      </c>
      <c r="L87" s="252"/>
      <c r="M87" s="280">
        <f t="shared" si="20"/>
        <v>-1</v>
      </c>
      <c r="N87" s="260">
        <f t="shared" si="17"/>
        <v>1429</v>
      </c>
      <c r="O87" s="256">
        <f t="shared" si="17"/>
        <v>1423</v>
      </c>
      <c r="P87" s="262">
        <f t="shared" si="18"/>
        <v>-0.004198740377886634</v>
      </c>
    </row>
    <row r="88" spans="1:16" ht="12">
      <c r="A88" s="198" t="s">
        <v>201</v>
      </c>
      <c r="B88" s="186"/>
      <c r="C88" s="256">
        <v>18</v>
      </c>
      <c r="D88" s="247"/>
      <c r="E88" s="259">
        <v>1975</v>
      </c>
      <c r="F88" s="261">
        <v>1923</v>
      </c>
      <c r="G88" s="262">
        <f t="shared" si="16"/>
        <v>-0.026329113924050632</v>
      </c>
      <c r="H88" s="431"/>
      <c r="I88" s="221"/>
      <c r="J88" s="264"/>
      <c r="K88" s="278">
        <v>33</v>
      </c>
      <c r="L88" s="221">
        <v>147</v>
      </c>
      <c r="M88" s="280">
        <f t="shared" si="20"/>
        <v>3.4545454545454546</v>
      </c>
      <c r="N88" s="260">
        <f t="shared" si="17"/>
        <v>2008</v>
      </c>
      <c r="O88" s="256">
        <f t="shared" si="17"/>
        <v>2088</v>
      </c>
      <c r="P88" s="262">
        <f t="shared" si="18"/>
        <v>0.0398406374501992</v>
      </c>
    </row>
    <row r="89" spans="1:16" ht="12">
      <c r="A89" s="198" t="s">
        <v>177</v>
      </c>
      <c r="B89" s="186">
        <v>726</v>
      </c>
      <c r="C89" s="220">
        <v>750</v>
      </c>
      <c r="D89" s="247">
        <f t="shared" si="19"/>
        <v>0.03305785123966942</v>
      </c>
      <c r="E89" s="186">
        <v>1275</v>
      </c>
      <c r="F89" s="261">
        <v>1491</v>
      </c>
      <c r="G89" s="262">
        <f t="shared" si="16"/>
        <v>0.16941176470588235</v>
      </c>
      <c r="H89" s="254"/>
      <c r="I89" s="252"/>
      <c r="J89" s="255"/>
      <c r="K89" s="251"/>
      <c r="L89" s="221"/>
      <c r="M89" s="280"/>
      <c r="N89" s="260">
        <f t="shared" si="17"/>
        <v>2001</v>
      </c>
      <c r="O89" s="256">
        <f t="shared" si="17"/>
        <v>2241</v>
      </c>
      <c r="P89" s="262">
        <f t="shared" si="18"/>
        <v>0.1199400299850075</v>
      </c>
    </row>
    <row r="90" spans="1:16" ht="12">
      <c r="A90" s="198" t="s">
        <v>98</v>
      </c>
      <c r="B90" s="186">
        <v>116</v>
      </c>
      <c r="C90" s="256">
        <v>120</v>
      </c>
      <c r="D90" s="247">
        <f t="shared" si="19"/>
        <v>0.034482758620689655</v>
      </c>
      <c r="E90" s="186">
        <v>184</v>
      </c>
      <c r="F90" s="220">
        <v>176</v>
      </c>
      <c r="G90" s="262">
        <f t="shared" si="16"/>
        <v>-0.043478260869565216</v>
      </c>
      <c r="H90" s="254"/>
      <c r="I90" s="252"/>
      <c r="J90" s="255"/>
      <c r="K90" s="251"/>
      <c r="L90" s="252"/>
      <c r="M90" s="280"/>
      <c r="N90" s="260">
        <f t="shared" si="17"/>
        <v>300</v>
      </c>
      <c r="O90" s="256">
        <f t="shared" si="17"/>
        <v>296</v>
      </c>
      <c r="P90" s="262">
        <f t="shared" si="18"/>
        <v>-0.013333333333333334</v>
      </c>
    </row>
    <row r="91" spans="1:16" ht="12">
      <c r="A91" s="198" t="s">
        <v>165</v>
      </c>
      <c r="B91" s="259"/>
      <c r="C91" s="256"/>
      <c r="D91" s="247"/>
      <c r="E91" s="186">
        <v>412</v>
      </c>
      <c r="F91" s="261">
        <v>436</v>
      </c>
      <c r="G91" s="262">
        <f t="shared" si="16"/>
        <v>0.05825242718446602</v>
      </c>
      <c r="H91" s="254"/>
      <c r="I91" s="252"/>
      <c r="J91" s="255"/>
      <c r="K91" s="251"/>
      <c r="L91" s="252"/>
      <c r="M91" s="280"/>
      <c r="N91" s="260">
        <f t="shared" si="17"/>
        <v>412</v>
      </c>
      <c r="O91" s="256">
        <f>SUM(C91+F91+I91+L91)</f>
        <v>436</v>
      </c>
      <c r="P91" s="262">
        <f t="shared" si="18"/>
        <v>0.05825242718446602</v>
      </c>
    </row>
    <row r="92" spans="1:16" ht="12">
      <c r="A92" s="198" t="s">
        <v>99</v>
      </c>
      <c r="B92" s="186"/>
      <c r="C92" s="256"/>
      <c r="D92" s="247"/>
      <c r="E92" s="186"/>
      <c r="F92" s="220">
        <v>88</v>
      </c>
      <c r="G92" s="262"/>
      <c r="H92" s="431"/>
      <c r="I92" s="271"/>
      <c r="J92" s="264"/>
      <c r="K92" s="186"/>
      <c r="L92" s="220"/>
      <c r="M92" s="280"/>
      <c r="N92" s="260"/>
      <c r="O92" s="256">
        <f>SUM(C92+F92+I92+L92)</f>
        <v>88</v>
      </c>
      <c r="P92" s="262"/>
    </row>
    <row r="93" spans="1:16" ht="12">
      <c r="A93" s="198" t="s">
        <v>100</v>
      </c>
      <c r="B93" s="186"/>
      <c r="C93" s="256"/>
      <c r="D93" s="247"/>
      <c r="E93" s="186">
        <v>208</v>
      </c>
      <c r="F93" s="220">
        <v>257</v>
      </c>
      <c r="G93" s="262">
        <f t="shared" si="16"/>
        <v>0.23557692307692307</v>
      </c>
      <c r="H93" s="254"/>
      <c r="I93" s="252"/>
      <c r="J93" s="255"/>
      <c r="K93" s="278">
        <v>177</v>
      </c>
      <c r="L93" s="221">
        <v>174</v>
      </c>
      <c r="M93" s="280">
        <f t="shared" si="20"/>
        <v>-0.01694915254237288</v>
      </c>
      <c r="N93" s="260">
        <f t="shared" si="17"/>
        <v>385</v>
      </c>
      <c r="O93" s="256">
        <f t="shared" si="17"/>
        <v>431</v>
      </c>
      <c r="P93" s="262">
        <f t="shared" si="18"/>
        <v>0.11948051948051948</v>
      </c>
    </row>
    <row r="94" spans="1:16" ht="12.75">
      <c r="A94" s="198" t="s">
        <v>160</v>
      </c>
      <c r="B94" s="186"/>
      <c r="C94" s="221">
        <v>129</v>
      </c>
      <c r="D94" s="247"/>
      <c r="E94" s="259">
        <v>1527</v>
      </c>
      <c r="F94" s="261">
        <v>1875</v>
      </c>
      <c r="G94" s="262">
        <f t="shared" si="16"/>
        <v>0.22789783889980353</v>
      </c>
      <c r="H94" s="254"/>
      <c r="I94">
        <v>30</v>
      </c>
      <c r="J94" s="255"/>
      <c r="K94" s="251"/>
      <c r="L94" s="271"/>
      <c r="M94" s="280"/>
      <c r="N94" s="260">
        <f t="shared" si="17"/>
        <v>1527</v>
      </c>
      <c r="O94" s="256">
        <f t="shared" si="17"/>
        <v>2034</v>
      </c>
      <c r="P94" s="262">
        <f t="shared" si="18"/>
        <v>0.3320235756385069</v>
      </c>
    </row>
    <row r="95" spans="1:16" ht="12">
      <c r="A95" s="198" t="s">
        <v>102</v>
      </c>
      <c r="B95" s="186"/>
      <c r="C95" s="256"/>
      <c r="D95" s="247"/>
      <c r="E95" s="186"/>
      <c r="F95" s="261"/>
      <c r="G95" s="262"/>
      <c r="H95" s="254"/>
      <c r="I95" s="252"/>
      <c r="J95" s="255"/>
      <c r="K95" s="337">
        <v>1538</v>
      </c>
      <c r="L95" s="261">
        <v>1685</v>
      </c>
      <c r="M95" s="280">
        <f t="shared" si="20"/>
        <v>0.09557867360208062</v>
      </c>
      <c r="N95" s="260">
        <f t="shared" si="17"/>
        <v>1538</v>
      </c>
      <c r="O95" s="256">
        <f t="shared" si="17"/>
        <v>1685</v>
      </c>
      <c r="P95" s="262">
        <f t="shared" si="18"/>
        <v>0.09557867360208062</v>
      </c>
    </row>
    <row r="96" spans="1:16" ht="12">
      <c r="A96" s="198" t="s">
        <v>103</v>
      </c>
      <c r="B96" s="186">
        <v>210</v>
      </c>
      <c r="C96" s="256">
        <v>195</v>
      </c>
      <c r="D96" s="247">
        <f t="shared" si="19"/>
        <v>-0.07142857142857142</v>
      </c>
      <c r="E96" s="186">
        <v>328</v>
      </c>
      <c r="F96" s="220">
        <v>382</v>
      </c>
      <c r="G96" s="262">
        <f t="shared" si="16"/>
        <v>0.16463414634146342</v>
      </c>
      <c r="H96" s="254"/>
      <c r="I96" s="252"/>
      <c r="J96" s="255"/>
      <c r="K96" s="251"/>
      <c r="L96" s="221"/>
      <c r="M96" s="280"/>
      <c r="N96" s="260">
        <f t="shared" si="17"/>
        <v>538</v>
      </c>
      <c r="O96" s="256">
        <f t="shared" si="17"/>
        <v>577</v>
      </c>
      <c r="P96" s="262">
        <f t="shared" si="18"/>
        <v>0.0724907063197026</v>
      </c>
    </row>
    <row r="97" spans="1:16" ht="12">
      <c r="A97" s="198" t="s">
        <v>104</v>
      </c>
      <c r="B97" s="186">
        <v>83</v>
      </c>
      <c r="C97" s="256">
        <v>84</v>
      </c>
      <c r="D97" s="247">
        <f t="shared" si="19"/>
        <v>0.012048192771084338</v>
      </c>
      <c r="E97" s="186">
        <v>67</v>
      </c>
      <c r="F97" s="261">
        <v>61</v>
      </c>
      <c r="G97" s="262">
        <f t="shared" si="16"/>
        <v>-0.08955223880597014</v>
      </c>
      <c r="H97" s="254"/>
      <c r="I97" s="252"/>
      <c r="J97" s="255"/>
      <c r="K97" s="278">
        <v>44</v>
      </c>
      <c r="L97" s="271">
        <v>32</v>
      </c>
      <c r="M97" s="280">
        <f t="shared" si="20"/>
        <v>-0.2727272727272727</v>
      </c>
      <c r="N97" s="260">
        <f t="shared" si="17"/>
        <v>194</v>
      </c>
      <c r="O97" s="256">
        <f t="shared" si="17"/>
        <v>177</v>
      </c>
      <c r="P97" s="262">
        <f t="shared" si="18"/>
        <v>-0.08762886597938144</v>
      </c>
    </row>
    <row r="98" spans="1:16" ht="12">
      <c r="A98" s="198" t="s">
        <v>105</v>
      </c>
      <c r="B98" s="186">
        <v>625</v>
      </c>
      <c r="C98" s="256">
        <v>756</v>
      </c>
      <c r="D98" s="247">
        <f t="shared" si="19"/>
        <v>0.2096</v>
      </c>
      <c r="E98" s="186">
        <v>519</v>
      </c>
      <c r="F98" s="220">
        <v>440</v>
      </c>
      <c r="G98" s="262">
        <f t="shared" si="16"/>
        <v>-0.15221579961464354</v>
      </c>
      <c r="H98" s="254"/>
      <c r="I98" s="252"/>
      <c r="J98" s="255"/>
      <c r="K98" s="278">
        <v>32</v>
      </c>
      <c r="L98" s="271">
        <v>21</v>
      </c>
      <c r="M98" s="280"/>
      <c r="N98" s="260">
        <f t="shared" si="17"/>
        <v>1176</v>
      </c>
      <c r="O98" s="256">
        <f t="shared" si="17"/>
        <v>1217</v>
      </c>
      <c r="P98" s="262">
        <f t="shared" si="18"/>
        <v>0.03486394557823129</v>
      </c>
    </row>
    <row r="99" spans="1:16" ht="12">
      <c r="A99" s="198" t="s">
        <v>106</v>
      </c>
      <c r="B99" s="278">
        <v>324</v>
      </c>
      <c r="C99" s="256">
        <v>347</v>
      </c>
      <c r="D99" s="247">
        <f t="shared" si="19"/>
        <v>0.07098765432098765</v>
      </c>
      <c r="E99" s="186">
        <v>39</v>
      </c>
      <c r="F99" s="220">
        <v>47</v>
      </c>
      <c r="G99" s="262">
        <f t="shared" si="16"/>
        <v>0.20512820512820512</v>
      </c>
      <c r="H99" s="254"/>
      <c r="I99" s="252"/>
      <c r="J99" s="255"/>
      <c r="K99" s="278">
        <v>3</v>
      </c>
      <c r="L99" s="271">
        <v>4</v>
      </c>
      <c r="M99" s="280">
        <f t="shared" si="20"/>
        <v>0.3333333333333333</v>
      </c>
      <c r="N99" s="260">
        <f t="shared" si="17"/>
        <v>366</v>
      </c>
      <c r="O99" s="256">
        <f>SUM(C99+F99+I99+L99)</f>
        <v>398</v>
      </c>
      <c r="P99" s="262">
        <f t="shared" si="18"/>
        <v>0.08743169398907104</v>
      </c>
    </row>
    <row r="100" spans="1:16" ht="12.75">
      <c r="A100" s="198" t="s">
        <v>70</v>
      </c>
      <c r="B100" s="186">
        <v>2319</v>
      </c>
      <c r="C100" s="119">
        <v>2209</v>
      </c>
      <c r="D100" s="247">
        <f>(C100-B100)/B100</f>
        <v>-0.0474342388960759</v>
      </c>
      <c r="E100" s="186">
        <v>109</v>
      </c>
      <c r="F100" s="448">
        <v>109</v>
      </c>
      <c r="G100" s="280">
        <f>(F100-E100)/E100</f>
        <v>0</v>
      </c>
      <c r="H100" s="316"/>
      <c r="I100" s="252"/>
      <c r="J100" s="232"/>
      <c r="K100" s="278">
        <v>50</v>
      </c>
      <c r="L100" s="434">
        <v>62</v>
      </c>
      <c r="M100" s="280">
        <f>(L100-K100)/K100</f>
        <v>0.24</v>
      </c>
      <c r="N100" s="260">
        <f>SUM(B100+E100+H100+K100)</f>
        <v>2478</v>
      </c>
      <c r="O100" s="256">
        <f>SUM(C100+F100+I100+L100)</f>
        <v>2380</v>
      </c>
      <c r="P100" s="257">
        <f>(O100-N100)/N100</f>
        <v>-0.03954802259887006</v>
      </c>
    </row>
    <row r="101" spans="1:16" ht="12">
      <c r="A101" s="416" t="s">
        <v>107</v>
      </c>
      <c r="B101" s="537">
        <f>SUM(B82:B100)</f>
        <v>6825</v>
      </c>
      <c r="C101" s="538">
        <f>SUM(C82:C100)</f>
        <v>7535</v>
      </c>
      <c r="D101" s="539">
        <f t="shared" si="19"/>
        <v>0.10402930402930403</v>
      </c>
      <c r="E101" s="537">
        <f>SUM(E82:E100)</f>
        <v>12711</v>
      </c>
      <c r="F101" s="538">
        <f>SUM(F82:F100)</f>
        <v>13703</v>
      </c>
      <c r="G101" s="540">
        <f>(F101-E101)/E101</f>
        <v>0.07804264023286916</v>
      </c>
      <c r="H101" s="544"/>
      <c r="I101" s="544">
        <f>SUM(I82:I100)</f>
        <v>30</v>
      </c>
      <c r="J101" s="539"/>
      <c r="K101" s="537">
        <f>SUM(K81:K100)</f>
        <v>2006</v>
      </c>
      <c r="L101" s="538">
        <f>SUM(L81:L100)</f>
        <v>2168</v>
      </c>
      <c r="M101" s="540">
        <f>(L101-K101)/K101</f>
        <v>0.08075772681954138</v>
      </c>
      <c r="N101" s="543">
        <f>SUM(N82:N100)</f>
        <v>21542</v>
      </c>
      <c r="O101" s="543">
        <f>SUM(O82:O100)</f>
        <v>23436</v>
      </c>
      <c r="P101" s="540">
        <f>(O101-N101)/N101</f>
        <v>0.08792127007705877</v>
      </c>
    </row>
    <row r="102" spans="1:16" ht="12">
      <c r="A102" s="250" t="s">
        <v>108</v>
      </c>
      <c r="B102" s="251"/>
      <c r="C102" s="256"/>
      <c r="D102" s="255"/>
      <c r="E102" s="259"/>
      <c r="F102" s="256"/>
      <c r="G102" s="253"/>
      <c r="H102" s="399"/>
      <c r="I102" s="252"/>
      <c r="J102" s="255"/>
      <c r="K102" s="251"/>
      <c r="L102" s="252"/>
      <c r="M102" s="253"/>
      <c r="N102" s="254"/>
      <c r="O102" s="252"/>
      <c r="P102" s="253"/>
    </row>
    <row r="103" spans="1:16" ht="12">
      <c r="A103" s="198" t="s">
        <v>109</v>
      </c>
      <c r="B103" s="278">
        <v>165</v>
      </c>
      <c r="C103" s="256">
        <v>276</v>
      </c>
      <c r="D103" s="247">
        <f aca="true" t="shared" si="21" ref="D103:D115">(C103-B103)/B103</f>
        <v>0.6727272727272727</v>
      </c>
      <c r="E103" s="186">
        <v>359</v>
      </c>
      <c r="F103" s="261">
        <v>311</v>
      </c>
      <c r="G103" s="262">
        <f aca="true" t="shared" si="22" ref="G103:G115">(F103-E103)/E103</f>
        <v>-0.13370473537604458</v>
      </c>
      <c r="H103" s="258"/>
      <c r="I103" s="273"/>
      <c r="J103" s="232"/>
      <c r="K103" s="278">
        <v>249</v>
      </c>
      <c r="L103" s="221">
        <v>236</v>
      </c>
      <c r="M103" s="262">
        <f>(L103-K103)/K103</f>
        <v>-0.05220883534136546</v>
      </c>
      <c r="N103" s="260">
        <f>SUM(B103+E103+H103+K103)</f>
        <v>773</v>
      </c>
      <c r="O103" s="256">
        <f>SUM(C103+F103+I103+L103)</f>
        <v>823</v>
      </c>
      <c r="P103" s="262">
        <f aca="true" t="shared" si="23" ref="P103:P114">(O103-N103)/N103</f>
        <v>0.0646830530401035</v>
      </c>
    </row>
    <row r="104" spans="1:16" ht="12">
      <c r="A104" s="198" t="s">
        <v>110</v>
      </c>
      <c r="B104" s="278">
        <v>258</v>
      </c>
      <c r="C104" s="256">
        <v>209</v>
      </c>
      <c r="D104" s="247">
        <f t="shared" si="21"/>
        <v>-0.18992248062015504</v>
      </c>
      <c r="E104" s="186">
        <v>434</v>
      </c>
      <c r="F104" s="256">
        <v>224</v>
      </c>
      <c r="G104" s="262">
        <f t="shared" si="22"/>
        <v>-0.4838709677419355</v>
      </c>
      <c r="H104" s="258"/>
      <c r="I104" s="273"/>
      <c r="J104" s="264"/>
      <c r="K104" s="278">
        <v>37</v>
      </c>
      <c r="L104" s="221">
        <v>42</v>
      </c>
      <c r="M104" s="262">
        <f>(L104-K104)/K104</f>
        <v>0.13513513513513514</v>
      </c>
      <c r="N104" s="260">
        <f aca="true" t="shared" si="24" ref="N104:N114">SUM(B104+E104+H104+K104)</f>
        <v>729</v>
      </c>
      <c r="O104" s="256">
        <f aca="true" t="shared" si="25" ref="O104:O114">SUM(C104+F104+I104+L104)</f>
        <v>475</v>
      </c>
      <c r="P104" s="262">
        <f t="shared" si="23"/>
        <v>-0.3484224965706447</v>
      </c>
    </row>
    <row r="105" spans="1:16" ht="12">
      <c r="A105" s="198" t="s">
        <v>145</v>
      </c>
      <c r="B105" s="259">
        <v>711</v>
      </c>
      <c r="C105" s="256">
        <v>715</v>
      </c>
      <c r="D105" s="247">
        <f t="shared" si="21"/>
        <v>0.005625879043600563</v>
      </c>
      <c r="E105" s="186">
        <v>1264</v>
      </c>
      <c r="F105" s="261">
        <v>1336</v>
      </c>
      <c r="G105" s="262">
        <f t="shared" si="22"/>
        <v>0.056962025316455694</v>
      </c>
      <c r="H105" s="260"/>
      <c r="I105" s="273">
        <v>24</v>
      </c>
      <c r="J105" s="232"/>
      <c r="K105" s="278">
        <v>54</v>
      </c>
      <c r="L105" s="221">
        <v>145</v>
      </c>
      <c r="M105" s="262">
        <f>(L105-K105)/K105</f>
        <v>1.6851851851851851</v>
      </c>
      <c r="N105" s="260">
        <f t="shared" si="24"/>
        <v>2029</v>
      </c>
      <c r="O105" s="256">
        <f t="shared" si="25"/>
        <v>2220</v>
      </c>
      <c r="P105" s="262">
        <f t="shared" si="23"/>
        <v>0.0941350418925579</v>
      </c>
    </row>
    <row r="106" spans="1:16" ht="12">
      <c r="A106" s="198" t="s">
        <v>166</v>
      </c>
      <c r="B106" s="259"/>
      <c r="C106" s="256"/>
      <c r="D106" s="247"/>
      <c r="E106" s="186">
        <v>120</v>
      </c>
      <c r="F106" s="261">
        <v>120</v>
      </c>
      <c r="G106" s="262">
        <f t="shared" si="22"/>
        <v>0</v>
      </c>
      <c r="H106" s="260">
        <v>21</v>
      </c>
      <c r="I106" s="273">
        <v>42</v>
      </c>
      <c r="J106" s="247">
        <f>(I106-H106)/H106</f>
        <v>1</v>
      </c>
      <c r="K106" s="278">
        <v>7</v>
      </c>
      <c r="L106" s="221">
        <v>17</v>
      </c>
      <c r="M106" s="262">
        <f>(L106-K106)/K106</f>
        <v>1.4285714285714286</v>
      </c>
      <c r="N106" s="260">
        <f t="shared" si="24"/>
        <v>148</v>
      </c>
      <c r="O106" s="256">
        <f t="shared" si="25"/>
        <v>179</v>
      </c>
      <c r="P106" s="262">
        <f t="shared" si="23"/>
        <v>0.20945945945945946</v>
      </c>
    </row>
    <row r="107" spans="1:16" ht="12">
      <c r="A107" s="198" t="s">
        <v>111</v>
      </c>
      <c r="B107" s="259">
        <v>935</v>
      </c>
      <c r="C107" s="256">
        <v>1234</v>
      </c>
      <c r="D107" s="247">
        <f t="shared" si="21"/>
        <v>0.31978609625668447</v>
      </c>
      <c r="E107" s="186">
        <v>638</v>
      </c>
      <c r="F107" s="261">
        <v>669</v>
      </c>
      <c r="G107" s="262">
        <f t="shared" si="22"/>
        <v>0.048589341692789965</v>
      </c>
      <c r="H107" s="258"/>
      <c r="I107" s="273"/>
      <c r="J107" s="232"/>
      <c r="K107" s="251"/>
      <c r="L107" s="252"/>
      <c r="M107" s="262"/>
      <c r="N107" s="260">
        <f t="shared" si="24"/>
        <v>1573</v>
      </c>
      <c r="O107" s="256">
        <f t="shared" si="25"/>
        <v>1903</v>
      </c>
      <c r="P107" s="262">
        <f t="shared" si="23"/>
        <v>0.2097902097902098</v>
      </c>
    </row>
    <row r="108" spans="1:16" ht="12">
      <c r="A108" s="198" t="s">
        <v>191</v>
      </c>
      <c r="B108" s="259"/>
      <c r="C108" s="256">
        <v>6</v>
      </c>
      <c r="D108" s="247"/>
      <c r="E108" s="186"/>
      <c r="F108" s="261">
        <v>89</v>
      </c>
      <c r="G108" s="262"/>
      <c r="H108" s="258"/>
      <c r="I108" s="273"/>
      <c r="J108" s="232"/>
      <c r="K108" s="251"/>
      <c r="L108" s="252">
        <v>10</v>
      </c>
      <c r="M108" s="262"/>
      <c r="N108" s="260"/>
      <c r="O108" s="256">
        <f t="shared" si="25"/>
        <v>105</v>
      </c>
      <c r="P108" s="262"/>
    </row>
    <row r="109" spans="1:16" ht="12">
      <c r="A109" s="198" t="s">
        <v>167</v>
      </c>
      <c r="B109" s="259"/>
      <c r="C109" s="256"/>
      <c r="D109" s="247"/>
      <c r="E109" s="186">
        <v>73</v>
      </c>
      <c r="F109" s="261">
        <v>58</v>
      </c>
      <c r="G109" s="262">
        <f t="shared" si="22"/>
        <v>-0.2054794520547945</v>
      </c>
      <c r="H109" s="258"/>
      <c r="I109" s="273"/>
      <c r="J109" s="232"/>
      <c r="K109" s="251">
        <v>22</v>
      </c>
      <c r="L109" s="252">
        <v>10</v>
      </c>
      <c r="M109" s="262"/>
      <c r="N109" s="260">
        <f t="shared" si="24"/>
        <v>95</v>
      </c>
      <c r="O109" s="256">
        <f>SUM(C109+F109+I109+L109)</f>
        <v>68</v>
      </c>
      <c r="P109" s="262">
        <f t="shared" si="23"/>
        <v>-0.28421052631578947</v>
      </c>
    </row>
    <row r="110" spans="1:16" ht="12">
      <c r="A110" s="198" t="s">
        <v>148</v>
      </c>
      <c r="B110" s="259">
        <v>279</v>
      </c>
      <c r="C110" s="256">
        <v>130</v>
      </c>
      <c r="D110" s="247">
        <f t="shared" si="21"/>
        <v>-0.5340501792114696</v>
      </c>
      <c r="E110" s="186">
        <v>258</v>
      </c>
      <c r="F110" s="261">
        <v>214</v>
      </c>
      <c r="G110" s="262">
        <f t="shared" si="22"/>
        <v>-0.17054263565891473</v>
      </c>
      <c r="H110" s="258"/>
      <c r="I110" s="273"/>
      <c r="J110" s="232"/>
      <c r="K110" s="278">
        <v>164</v>
      </c>
      <c r="L110" s="221">
        <v>122</v>
      </c>
      <c r="M110" s="262">
        <f>(L110-K110)/K110</f>
        <v>-0.25609756097560976</v>
      </c>
      <c r="N110" s="260">
        <f t="shared" si="24"/>
        <v>701</v>
      </c>
      <c r="O110" s="256">
        <f t="shared" si="25"/>
        <v>466</v>
      </c>
      <c r="P110" s="262">
        <f t="shared" si="23"/>
        <v>-0.33523537803138376</v>
      </c>
    </row>
    <row r="111" spans="1:16" ht="12">
      <c r="A111" s="198" t="s">
        <v>139</v>
      </c>
      <c r="B111" s="259"/>
      <c r="C111" s="256"/>
      <c r="D111" s="247"/>
      <c r="E111" s="465">
        <v>64</v>
      </c>
      <c r="F111" s="261">
        <v>84</v>
      </c>
      <c r="G111" s="262">
        <f t="shared" si="22"/>
        <v>0.3125</v>
      </c>
      <c r="H111" s="258"/>
      <c r="I111" s="273"/>
      <c r="J111" s="232"/>
      <c r="K111" s="251"/>
      <c r="L111" s="252"/>
      <c r="M111" s="262"/>
      <c r="N111" s="260">
        <f t="shared" si="24"/>
        <v>64</v>
      </c>
      <c r="O111" s="256">
        <f t="shared" si="25"/>
        <v>84</v>
      </c>
      <c r="P111" s="262">
        <f t="shared" si="23"/>
        <v>0.3125</v>
      </c>
    </row>
    <row r="112" spans="1:16" ht="12">
      <c r="A112" s="198" t="s">
        <v>112</v>
      </c>
      <c r="B112" s="259">
        <v>469</v>
      </c>
      <c r="C112" s="256">
        <v>398</v>
      </c>
      <c r="D112" s="247">
        <f t="shared" si="21"/>
        <v>-0.1513859275053305</v>
      </c>
      <c r="E112" s="465">
        <v>560</v>
      </c>
      <c r="F112" s="220">
        <v>513</v>
      </c>
      <c r="G112" s="262">
        <f t="shared" si="22"/>
        <v>-0.08392857142857142</v>
      </c>
      <c r="H112" s="258"/>
      <c r="I112" s="252"/>
      <c r="J112" s="264"/>
      <c r="K112" s="278">
        <v>108</v>
      </c>
      <c r="L112" s="252">
        <v>117</v>
      </c>
      <c r="M112" s="262">
        <f>(L112-K112)/K112</f>
        <v>0.08333333333333333</v>
      </c>
      <c r="N112" s="260">
        <f t="shared" si="24"/>
        <v>1137</v>
      </c>
      <c r="O112" s="256">
        <f t="shared" si="25"/>
        <v>1028</v>
      </c>
      <c r="P112" s="262">
        <f t="shared" si="23"/>
        <v>-0.09586631486367635</v>
      </c>
    </row>
    <row r="113" spans="1:16" ht="12">
      <c r="A113" s="198" t="s">
        <v>168</v>
      </c>
      <c r="B113" s="259"/>
      <c r="C113" s="256"/>
      <c r="D113" s="247"/>
      <c r="E113" s="465">
        <v>196</v>
      </c>
      <c r="F113" s="220">
        <v>240</v>
      </c>
      <c r="G113" s="262">
        <f t="shared" si="22"/>
        <v>0.22448979591836735</v>
      </c>
      <c r="H113" s="258"/>
      <c r="I113" s="252"/>
      <c r="J113" s="264"/>
      <c r="K113" s="278"/>
      <c r="L113" s="252"/>
      <c r="M113" s="262"/>
      <c r="N113" s="260">
        <f t="shared" si="24"/>
        <v>196</v>
      </c>
      <c r="O113" s="256">
        <f>SUM(C113+F113+I113+L113)</f>
        <v>240</v>
      </c>
      <c r="P113" s="262">
        <f t="shared" si="23"/>
        <v>0.22448979591836735</v>
      </c>
    </row>
    <row r="114" spans="1:16" ht="12">
      <c r="A114" s="198" t="s">
        <v>113</v>
      </c>
      <c r="B114" s="259"/>
      <c r="C114" s="256"/>
      <c r="D114" s="247"/>
      <c r="E114" s="259">
        <v>31</v>
      </c>
      <c r="F114" s="220">
        <v>16</v>
      </c>
      <c r="G114" s="262">
        <f t="shared" si="22"/>
        <v>-0.4838709677419355</v>
      </c>
      <c r="H114" s="258"/>
      <c r="I114" s="273"/>
      <c r="J114" s="295"/>
      <c r="K114" s="278">
        <v>4</v>
      </c>
      <c r="L114" s="252">
        <v>2</v>
      </c>
      <c r="M114" s="262">
        <f>(L114-K114)/K114</f>
        <v>-0.5</v>
      </c>
      <c r="N114" s="260">
        <f t="shared" si="24"/>
        <v>35</v>
      </c>
      <c r="O114" s="256">
        <f t="shared" si="25"/>
        <v>18</v>
      </c>
      <c r="P114" s="262">
        <f t="shared" si="23"/>
        <v>-0.4857142857142857</v>
      </c>
    </row>
    <row r="115" spans="1:16" ht="12">
      <c r="A115" s="416" t="s">
        <v>114</v>
      </c>
      <c r="B115" s="537">
        <f>SUM(B103:B114)</f>
        <v>2817</v>
      </c>
      <c r="C115" s="538">
        <f>SUM(C103:C114)</f>
        <v>2968</v>
      </c>
      <c r="D115" s="539">
        <f t="shared" si="21"/>
        <v>0.05360312389066383</v>
      </c>
      <c r="E115" s="537">
        <f>SUM(E103:E114)</f>
        <v>3997</v>
      </c>
      <c r="F115" s="538">
        <f>SUM(F103:F114)</f>
        <v>3874</v>
      </c>
      <c r="G115" s="540">
        <f t="shared" si="22"/>
        <v>-0.030773079809857395</v>
      </c>
      <c r="H115" s="541">
        <f>SUM(H103:H114)</f>
        <v>21</v>
      </c>
      <c r="I115" s="544">
        <f>SUM(I103:I114)</f>
        <v>66</v>
      </c>
      <c r="J115" s="539">
        <f>(I115-H115)/H115</f>
        <v>2.142857142857143</v>
      </c>
      <c r="K115" s="537">
        <f>SUM(K103:K114)</f>
        <v>645</v>
      </c>
      <c r="L115" s="538">
        <f>SUM(L103:L114)</f>
        <v>701</v>
      </c>
      <c r="M115" s="540">
        <f>(L115-K115)/K115</f>
        <v>0.08682170542635659</v>
      </c>
      <c r="N115" s="543">
        <f>SUM(N103:N114)</f>
        <v>7480</v>
      </c>
      <c r="O115" s="538">
        <f>SUM(O103:O114)</f>
        <v>7609</v>
      </c>
      <c r="P115" s="540">
        <f>(O115-N115)/N115</f>
        <v>0.017245989304812834</v>
      </c>
    </row>
    <row r="116" spans="1:16" ht="6" customHeight="1">
      <c r="A116" s="290"/>
      <c r="B116" s="251"/>
      <c r="C116" s="256"/>
      <c r="D116" s="255"/>
      <c r="E116" s="259"/>
      <c r="F116" s="256"/>
      <c r="G116" s="253"/>
      <c r="H116" s="399"/>
      <c r="I116" s="263"/>
      <c r="J116" s="255"/>
      <c r="K116" s="251"/>
      <c r="L116" s="252"/>
      <c r="M116" s="253"/>
      <c r="N116" s="254"/>
      <c r="O116" s="252"/>
      <c r="P116" s="253"/>
    </row>
    <row r="117" spans="1:16" ht="12">
      <c r="A117" s="417" t="s">
        <v>115</v>
      </c>
      <c r="B117" s="537">
        <v>6361.5</v>
      </c>
      <c r="C117" s="538">
        <v>6091.5</v>
      </c>
      <c r="D117" s="539">
        <f>(C117-B117)/B117</f>
        <v>-0.042442820089601506</v>
      </c>
      <c r="E117" s="537">
        <v>4191.5</v>
      </c>
      <c r="F117" s="538">
        <v>3977.5</v>
      </c>
      <c r="G117" s="540">
        <f>(F117-E117)/E117</f>
        <v>-0.0510557079804366</v>
      </c>
      <c r="H117" s="544">
        <v>69</v>
      </c>
      <c r="I117" s="544">
        <v>132</v>
      </c>
      <c r="J117" s="577">
        <f>(I117-H117)/H117</f>
        <v>0.9130434782608695</v>
      </c>
      <c r="K117" s="543">
        <v>285</v>
      </c>
      <c r="L117" s="538">
        <v>322</v>
      </c>
      <c r="M117" s="540">
        <f>(L117-K117)/K117</f>
        <v>0.12982456140350876</v>
      </c>
      <c r="N117" s="543">
        <f>SUM(B117+E117+H117+K117)</f>
        <v>10907</v>
      </c>
      <c r="O117" s="543">
        <f>SUM(C117+F117+I117+L117)</f>
        <v>10523</v>
      </c>
      <c r="P117" s="540">
        <f>(O117-N117)/N117</f>
        <v>-0.035206747960025674</v>
      </c>
    </row>
    <row r="118" spans="1:16" ht="6" customHeight="1">
      <c r="A118" s="291"/>
      <c r="B118" s="294"/>
      <c r="C118" s="286"/>
      <c r="D118" s="295"/>
      <c r="E118" s="294"/>
      <c r="F118" s="286"/>
      <c r="G118" s="272"/>
      <c r="H118" s="400"/>
      <c r="I118" s="287"/>
      <c r="J118" s="295"/>
      <c r="K118" s="404"/>
      <c r="L118" s="288"/>
      <c r="M118" s="406"/>
      <c r="N118" s="293"/>
      <c r="O118" s="286"/>
      <c r="P118" s="272"/>
    </row>
    <row r="119" spans="1:16" ht="12">
      <c r="A119" s="250" t="s">
        <v>18</v>
      </c>
      <c r="B119" s="251"/>
      <c r="C119" s="256"/>
      <c r="D119" s="255"/>
      <c r="E119" s="259"/>
      <c r="F119" s="256"/>
      <c r="G119" s="253"/>
      <c r="H119" s="254"/>
      <c r="I119" s="252"/>
      <c r="J119" s="255"/>
      <c r="K119" s="251"/>
      <c r="L119" s="252"/>
      <c r="M119" s="253"/>
      <c r="N119" s="254"/>
      <c r="O119" s="252"/>
      <c r="P119" s="253"/>
    </row>
    <row r="120" spans="1:16" s="333" customFormat="1" ht="12">
      <c r="A120" s="334" t="s">
        <v>31</v>
      </c>
      <c r="B120" s="335">
        <v>185</v>
      </c>
      <c r="C120" s="261">
        <v>98</v>
      </c>
      <c r="D120" s="264">
        <f>(C120-B120)/B120</f>
        <v>-0.4702702702702703</v>
      </c>
      <c r="E120" s="337">
        <v>39</v>
      </c>
      <c r="F120" s="261">
        <v>29</v>
      </c>
      <c r="G120" s="262">
        <f>(F120-E120)/E120</f>
        <v>-0.2564102564102564</v>
      </c>
      <c r="H120" s="401"/>
      <c r="I120" s="336"/>
      <c r="J120" s="264"/>
      <c r="K120" s="335"/>
      <c r="L120" s="271"/>
      <c r="M120" s="262"/>
      <c r="N120" s="405">
        <f>SUM(B120+E120+H120+K120)</f>
        <v>224</v>
      </c>
      <c r="O120" s="261">
        <f>SUM(C120+F120+I120+L120)</f>
        <v>127</v>
      </c>
      <c r="P120" s="262">
        <f>(O120-N120)/N120</f>
        <v>-0.4330357142857143</v>
      </c>
    </row>
    <row r="121" spans="1:16" ht="12">
      <c r="A121" s="198" t="s">
        <v>116</v>
      </c>
      <c r="B121" s="259">
        <v>644</v>
      </c>
      <c r="C121" s="256">
        <v>628</v>
      </c>
      <c r="D121" s="247">
        <f>(C121-B121)/B121</f>
        <v>-0.024844720496894408</v>
      </c>
      <c r="E121" s="186">
        <v>76</v>
      </c>
      <c r="F121" s="256">
        <v>76</v>
      </c>
      <c r="G121" s="262">
        <f>(F121-E121)/E121</f>
        <v>0</v>
      </c>
      <c r="H121" s="402"/>
      <c r="I121" s="273"/>
      <c r="J121" s="232"/>
      <c r="K121" s="251"/>
      <c r="L121" s="252"/>
      <c r="M121" s="262"/>
      <c r="N121" s="260">
        <f aca="true" t="shared" si="26" ref="N121:O123">SUM(B121+E121+H121+K121)</f>
        <v>720</v>
      </c>
      <c r="O121" s="261">
        <f>SUM(C121+F121+I121+L121)</f>
        <v>704</v>
      </c>
      <c r="P121" s="262">
        <f>(O121-N121)/N121</f>
        <v>-0.022222222222222223</v>
      </c>
    </row>
    <row r="122" spans="1:16" ht="12">
      <c r="A122" s="198" t="s">
        <v>59</v>
      </c>
      <c r="B122" s="259">
        <v>1661</v>
      </c>
      <c r="C122" s="256">
        <v>1630</v>
      </c>
      <c r="D122" s="247">
        <f>(C122-B122)/B122</f>
        <v>-0.018663455749548464</v>
      </c>
      <c r="E122" s="186">
        <v>128</v>
      </c>
      <c r="F122" s="220">
        <v>112</v>
      </c>
      <c r="G122" s="262">
        <f>(F122-E122)/E122</f>
        <v>-0.125</v>
      </c>
      <c r="H122" s="402"/>
      <c r="I122" s="273"/>
      <c r="J122" s="232"/>
      <c r="K122" s="251"/>
      <c r="L122" s="252"/>
      <c r="M122" s="262"/>
      <c r="N122" s="260">
        <f t="shared" si="26"/>
        <v>1789</v>
      </c>
      <c r="O122" s="256">
        <f t="shared" si="26"/>
        <v>1742</v>
      </c>
      <c r="P122" s="262">
        <f>(O122-N122)/N122</f>
        <v>-0.02627166014533259</v>
      </c>
    </row>
    <row r="123" spans="1:16" ht="12">
      <c r="A123" s="198" t="s">
        <v>67</v>
      </c>
      <c r="B123" s="259">
        <v>2188</v>
      </c>
      <c r="C123" s="256">
        <v>2332</v>
      </c>
      <c r="D123" s="247">
        <f>(C123-B123)/B123</f>
        <v>0.06581352833638025</v>
      </c>
      <c r="E123" s="186">
        <v>176</v>
      </c>
      <c r="F123" s="220">
        <v>172</v>
      </c>
      <c r="G123" s="262">
        <f>(F123-E123)/E123</f>
        <v>-0.022727272727272728</v>
      </c>
      <c r="H123" s="401"/>
      <c r="I123" s="273"/>
      <c r="J123" s="232"/>
      <c r="K123" s="251"/>
      <c r="L123" s="252"/>
      <c r="M123" s="262"/>
      <c r="N123" s="260">
        <f t="shared" si="26"/>
        <v>2364</v>
      </c>
      <c r="O123" s="256">
        <f t="shared" si="26"/>
        <v>2504</v>
      </c>
      <c r="P123" s="262">
        <f>(O123-N123)/N123</f>
        <v>0.05922165820642978</v>
      </c>
    </row>
    <row r="124" spans="1:16" ht="12">
      <c r="A124" s="416" t="s">
        <v>117</v>
      </c>
      <c r="B124" s="537">
        <f>SUM(B120:B123)</f>
        <v>4678</v>
      </c>
      <c r="C124" s="538">
        <f>SUM(C120:C123)</f>
        <v>4688</v>
      </c>
      <c r="D124" s="539">
        <f>(C124-B124)/B124</f>
        <v>0.0021376656690893546</v>
      </c>
      <c r="E124" s="537">
        <f>SUM(E120:E123)</f>
        <v>419</v>
      </c>
      <c r="F124" s="538">
        <f>SUM(F120:F123)</f>
        <v>389</v>
      </c>
      <c r="G124" s="540">
        <f>(F124-E124)/E124</f>
        <v>-0.07159904534606205</v>
      </c>
      <c r="H124" s="537"/>
      <c r="I124" s="544"/>
      <c r="J124" s="539"/>
      <c r="K124" s="537"/>
      <c r="L124" s="538"/>
      <c r="M124" s="540"/>
      <c r="N124" s="543">
        <f>SUM(N120:N123)</f>
        <v>5097</v>
      </c>
      <c r="O124" s="538">
        <f>SUM(O120:O123)</f>
        <v>5077</v>
      </c>
      <c r="P124" s="540">
        <f>(O124-N124)/N124</f>
        <v>-0.003923876790268786</v>
      </c>
    </row>
    <row r="125" spans="1:16" s="333" customFormat="1" ht="6.75" customHeight="1">
      <c r="A125" s="292"/>
      <c r="B125" s="294"/>
      <c r="C125" s="286"/>
      <c r="D125" s="295"/>
      <c r="E125" s="294"/>
      <c r="F125" s="286"/>
      <c r="G125" s="272"/>
      <c r="H125" s="400"/>
      <c r="I125" s="285"/>
      <c r="J125" s="295"/>
      <c r="K125" s="404"/>
      <c r="L125" s="288"/>
      <c r="M125" s="406"/>
      <c r="N125" s="293"/>
      <c r="O125" s="286"/>
      <c r="P125" s="272"/>
    </row>
    <row r="126" spans="1:16" ht="12">
      <c r="A126" s="250" t="s">
        <v>118</v>
      </c>
      <c r="B126" s="251"/>
      <c r="C126" s="256"/>
      <c r="D126" s="255"/>
      <c r="E126" s="259"/>
      <c r="F126" s="256"/>
      <c r="G126" s="253"/>
      <c r="H126" s="254"/>
      <c r="I126" s="263"/>
      <c r="J126" s="255"/>
      <c r="K126" s="251"/>
      <c r="L126" s="252"/>
      <c r="M126" s="253"/>
      <c r="N126" s="254"/>
      <c r="O126" s="252"/>
      <c r="P126" s="253"/>
    </row>
    <row r="127" spans="1:16" ht="12">
      <c r="A127" s="198" t="s">
        <v>119</v>
      </c>
      <c r="B127" s="278"/>
      <c r="C127" s="221">
        <v>52</v>
      </c>
      <c r="D127" s="247"/>
      <c r="E127" s="186">
        <v>92</v>
      </c>
      <c r="F127" s="256">
        <v>4</v>
      </c>
      <c r="G127" s="262">
        <f aca="true" t="shared" si="27" ref="G127:G133">(F127-E127)/E127</f>
        <v>-0.9565217391304348</v>
      </c>
      <c r="H127" s="431"/>
      <c r="I127" s="221"/>
      <c r="J127" s="264"/>
      <c r="K127" s="251"/>
      <c r="L127" s="252">
        <v>16</v>
      </c>
      <c r="M127" s="262"/>
      <c r="N127" s="260">
        <f aca="true" t="shared" si="28" ref="N127:O132">SUM(B127+E127+H127+K127)</f>
        <v>92</v>
      </c>
      <c r="O127" s="256">
        <f t="shared" si="28"/>
        <v>72</v>
      </c>
      <c r="P127" s="262">
        <f aca="true" t="shared" si="29" ref="P127:P133">(O127-N127)/N127</f>
        <v>-0.21739130434782608</v>
      </c>
    </row>
    <row r="128" spans="1:16" ht="12">
      <c r="A128" s="198" t="s">
        <v>120</v>
      </c>
      <c r="B128" s="278"/>
      <c r="C128" s="256"/>
      <c r="D128" s="247"/>
      <c r="E128" s="186">
        <v>1276</v>
      </c>
      <c r="F128" s="261">
        <v>1059</v>
      </c>
      <c r="G128" s="262">
        <f t="shared" si="27"/>
        <v>-0.1700626959247649</v>
      </c>
      <c r="H128" s="431">
        <v>108</v>
      </c>
      <c r="I128" s="221">
        <v>100</v>
      </c>
      <c r="J128" s="264">
        <f aca="true" t="shared" si="30" ref="J128:J133">(I128-H128)/H128</f>
        <v>-0.07407407407407407</v>
      </c>
      <c r="K128" s="278">
        <v>68</v>
      </c>
      <c r="L128" s="221">
        <v>47</v>
      </c>
      <c r="M128" s="262">
        <f>(L128-K128)/K128</f>
        <v>-0.3088235294117647</v>
      </c>
      <c r="N128" s="260">
        <f t="shared" si="28"/>
        <v>1452</v>
      </c>
      <c r="O128" s="256">
        <f t="shared" si="28"/>
        <v>1206</v>
      </c>
      <c r="P128" s="262">
        <f t="shared" si="29"/>
        <v>-0.16942148760330578</v>
      </c>
    </row>
    <row r="129" spans="1:16" ht="12">
      <c r="A129" s="198" t="s">
        <v>192</v>
      </c>
      <c r="B129" s="278">
        <v>28</v>
      </c>
      <c r="C129" s="221">
        <v>52</v>
      </c>
      <c r="D129" s="247">
        <f>(C129-B129)/B129</f>
        <v>0.8571428571428571</v>
      </c>
      <c r="E129" s="259">
        <v>60</v>
      </c>
      <c r="F129" s="220">
        <v>128</v>
      </c>
      <c r="G129" s="262">
        <f t="shared" si="27"/>
        <v>1.1333333333333333</v>
      </c>
      <c r="H129" s="578">
        <v>8</v>
      </c>
      <c r="I129" s="273">
        <v>20</v>
      </c>
      <c r="J129" s="264">
        <f t="shared" si="30"/>
        <v>1.5</v>
      </c>
      <c r="K129" s="251"/>
      <c r="L129" s="252"/>
      <c r="M129" s="262"/>
      <c r="N129" s="260">
        <f t="shared" si="28"/>
        <v>96</v>
      </c>
      <c r="O129" s="256">
        <f>SUM(C129+F129+I129+L129)</f>
        <v>200</v>
      </c>
      <c r="P129" s="262">
        <f t="shared" si="29"/>
        <v>1.0833333333333333</v>
      </c>
    </row>
    <row r="130" spans="1:16" ht="12">
      <c r="A130" s="198" t="s">
        <v>121</v>
      </c>
      <c r="B130" s="259"/>
      <c r="C130" s="221"/>
      <c r="D130" s="247"/>
      <c r="E130" s="186">
        <v>356</v>
      </c>
      <c r="F130" s="220">
        <v>424</v>
      </c>
      <c r="G130" s="262">
        <f t="shared" si="27"/>
        <v>0.19101123595505617</v>
      </c>
      <c r="H130" s="316">
        <v>84</v>
      </c>
      <c r="I130" s="273">
        <v>112</v>
      </c>
      <c r="J130" s="264">
        <f t="shared" si="30"/>
        <v>0.3333333333333333</v>
      </c>
      <c r="K130" s="278"/>
      <c r="L130" s="221">
        <v>5</v>
      </c>
      <c r="M130" s="262"/>
      <c r="N130" s="260">
        <f t="shared" si="28"/>
        <v>440</v>
      </c>
      <c r="O130" s="256">
        <f t="shared" si="28"/>
        <v>541</v>
      </c>
      <c r="P130" s="262">
        <f t="shared" si="29"/>
        <v>0.22954545454545455</v>
      </c>
    </row>
    <row r="131" spans="1:16" ht="12">
      <c r="A131" s="198" t="s">
        <v>169</v>
      </c>
      <c r="B131" s="259">
        <v>36</v>
      </c>
      <c r="C131" s="256"/>
      <c r="D131" s="247">
        <f>(C131-B131)/B131</f>
        <v>-1</v>
      </c>
      <c r="E131" s="259">
        <v>88</v>
      </c>
      <c r="F131" s="261">
        <v>232</v>
      </c>
      <c r="G131" s="262">
        <f t="shared" si="27"/>
        <v>1.6363636363636365</v>
      </c>
      <c r="H131" s="316">
        <v>16</v>
      </c>
      <c r="I131" s="221">
        <v>4</v>
      </c>
      <c r="J131" s="264">
        <f t="shared" si="30"/>
        <v>-0.75</v>
      </c>
      <c r="K131" s="251"/>
      <c r="L131" s="252"/>
      <c r="M131" s="262"/>
      <c r="N131" s="260">
        <f t="shared" si="28"/>
        <v>140</v>
      </c>
      <c r="O131" s="256">
        <f>SUM(C131+F131+I131+L131)</f>
        <v>236</v>
      </c>
      <c r="P131" s="262">
        <f t="shared" si="29"/>
        <v>0.6857142857142857</v>
      </c>
    </row>
    <row r="132" spans="1:16" ht="12">
      <c r="A132" s="198" t="s">
        <v>122</v>
      </c>
      <c r="B132" s="186">
        <v>2542</v>
      </c>
      <c r="C132" s="256">
        <v>2557</v>
      </c>
      <c r="D132" s="247">
        <f>(C132-B132)/B132</f>
        <v>0.005900865460267506</v>
      </c>
      <c r="E132" s="186">
        <v>2019</v>
      </c>
      <c r="F132" s="261">
        <v>1879</v>
      </c>
      <c r="G132" s="262">
        <f t="shared" si="27"/>
        <v>-0.06934125804853888</v>
      </c>
      <c r="H132" s="316">
        <v>404</v>
      </c>
      <c r="I132" s="221">
        <v>488</v>
      </c>
      <c r="J132" s="264">
        <f t="shared" si="30"/>
        <v>0.2079207920792079</v>
      </c>
      <c r="K132" s="278">
        <v>220</v>
      </c>
      <c r="L132" s="221">
        <v>191</v>
      </c>
      <c r="M132" s="262">
        <f>(L132-K132)/K132</f>
        <v>-0.1318181818181818</v>
      </c>
      <c r="N132" s="260">
        <f t="shared" si="28"/>
        <v>5185</v>
      </c>
      <c r="O132" s="256">
        <f t="shared" si="28"/>
        <v>5115</v>
      </c>
      <c r="P132" s="262">
        <f t="shared" si="29"/>
        <v>-0.013500482160077145</v>
      </c>
    </row>
    <row r="133" spans="1:16" ht="12">
      <c r="A133" s="416" t="s">
        <v>123</v>
      </c>
      <c r="B133" s="537">
        <f>SUM(B127:B132)</f>
        <v>2606</v>
      </c>
      <c r="C133" s="538">
        <f>SUM(C127:C132)</f>
        <v>2661</v>
      </c>
      <c r="D133" s="539">
        <f>(C133-B133)/B133</f>
        <v>0.02110514198004605</v>
      </c>
      <c r="E133" s="537">
        <f>SUM(E127:E132)</f>
        <v>3891</v>
      </c>
      <c r="F133" s="538">
        <f>SUM(F127:F132)</f>
        <v>3726</v>
      </c>
      <c r="G133" s="540">
        <f t="shared" si="27"/>
        <v>-0.04240555127216654</v>
      </c>
      <c r="H133" s="541">
        <f>SUM(H127:H132)</f>
        <v>620</v>
      </c>
      <c r="I133" s="544">
        <f>SUM(I127:I132)</f>
        <v>724</v>
      </c>
      <c r="J133" s="539">
        <f t="shared" si="30"/>
        <v>0.16774193548387098</v>
      </c>
      <c r="K133" s="537">
        <f>SUM(K127:K132)</f>
        <v>288</v>
      </c>
      <c r="L133" s="538">
        <f>SUM(L127:L132)</f>
        <v>259</v>
      </c>
      <c r="M133" s="540">
        <f>(L133-K133)/K133</f>
        <v>-0.10069444444444445</v>
      </c>
      <c r="N133" s="543">
        <f>SUM(N127:N132)</f>
        <v>7405</v>
      </c>
      <c r="O133" s="538">
        <f>SUM(O127:O132)</f>
        <v>7370</v>
      </c>
      <c r="P133" s="540">
        <f t="shared" si="29"/>
        <v>-0.004726536124240378</v>
      </c>
    </row>
    <row r="134" spans="1:16" ht="6" customHeight="1">
      <c r="A134" s="291"/>
      <c r="B134" s="294"/>
      <c r="C134" s="286"/>
      <c r="D134" s="295"/>
      <c r="E134" s="294"/>
      <c r="F134" s="286"/>
      <c r="G134" s="272"/>
      <c r="H134" s="400"/>
      <c r="I134" s="285"/>
      <c r="J134" s="295"/>
      <c r="K134" s="404"/>
      <c r="L134" s="288"/>
      <c r="M134" s="406"/>
      <c r="N134" s="293"/>
      <c r="O134" s="286"/>
      <c r="P134" s="272"/>
    </row>
    <row r="135" spans="1:16" ht="6" customHeight="1">
      <c r="A135" s="198"/>
      <c r="B135" s="251"/>
      <c r="C135" s="256"/>
      <c r="D135" s="255"/>
      <c r="E135" s="259"/>
      <c r="F135" s="256"/>
      <c r="G135" s="253"/>
      <c r="H135" s="254"/>
      <c r="I135" s="252"/>
      <c r="J135" s="255"/>
      <c r="K135" s="251"/>
      <c r="L135" s="252"/>
      <c r="M135" s="253"/>
      <c r="N135" s="254"/>
      <c r="O135" s="252"/>
      <c r="P135" s="253"/>
    </row>
    <row r="136" spans="1:16" ht="12">
      <c r="A136" s="274" t="s">
        <v>32</v>
      </c>
      <c r="B136" s="259">
        <v>22</v>
      </c>
      <c r="C136" s="256">
        <v>27</v>
      </c>
      <c r="D136" s="247">
        <f>(C136-B136)/B136</f>
        <v>0.22727272727272727</v>
      </c>
      <c r="E136" s="259"/>
      <c r="F136" s="256"/>
      <c r="G136" s="253"/>
      <c r="H136" s="254"/>
      <c r="I136" s="252"/>
      <c r="J136" s="255"/>
      <c r="K136" s="251"/>
      <c r="L136" s="252"/>
      <c r="M136" s="253"/>
      <c r="N136" s="256">
        <f>SUM(B136+E136+H136+K136)</f>
        <v>22</v>
      </c>
      <c r="O136" s="256">
        <f>SUM(C136+F136+I136+L136)</f>
        <v>27</v>
      </c>
      <c r="P136" s="262">
        <f>(O136-N136)/N136</f>
        <v>0.22727272727272727</v>
      </c>
    </row>
    <row r="137" spans="1:16" ht="12">
      <c r="A137" s="198" t="s">
        <v>124</v>
      </c>
      <c r="B137" s="259">
        <v>2</v>
      </c>
      <c r="C137" s="256">
        <v>3</v>
      </c>
      <c r="D137" s="247">
        <f>(C137-B137)/B137</f>
        <v>0.5</v>
      </c>
      <c r="E137" s="259">
        <v>2</v>
      </c>
      <c r="F137" s="256"/>
      <c r="G137" s="262">
        <f>(F137-E137)/E137</f>
        <v>-1</v>
      </c>
      <c r="H137" s="254"/>
      <c r="I137" s="252"/>
      <c r="J137" s="255"/>
      <c r="K137" s="251"/>
      <c r="L137" s="252">
        <v>1</v>
      </c>
      <c r="M137" s="253"/>
      <c r="N137" s="256">
        <f>SUM(B137+E137+H137+K137)</f>
        <v>4</v>
      </c>
      <c r="O137" s="256">
        <f>SUM(C137+F137+I137+L137)</f>
        <v>4</v>
      </c>
      <c r="P137" s="262">
        <f>(O137-N137)/N137</f>
        <v>0</v>
      </c>
    </row>
    <row r="138" spans="1:16" ht="12">
      <c r="A138" s="416" t="s">
        <v>125</v>
      </c>
      <c r="B138" s="537">
        <f>SUM(B136:B137)</f>
        <v>24</v>
      </c>
      <c r="C138" s="538">
        <f>SUM(C136:C137)</f>
        <v>30</v>
      </c>
      <c r="D138" s="539">
        <f>(C138-B138)/B138</f>
        <v>0.25</v>
      </c>
      <c r="E138" s="537">
        <f>SUM(E137)</f>
        <v>2</v>
      </c>
      <c r="F138" s="538"/>
      <c r="G138" s="540">
        <f>(F138-E138)/E138</f>
        <v>-1</v>
      </c>
      <c r="H138" s="541"/>
      <c r="I138" s="544"/>
      <c r="J138" s="539"/>
      <c r="K138" s="537"/>
      <c r="L138" s="538">
        <f>SUM(L136:L137)</f>
        <v>1</v>
      </c>
      <c r="M138" s="540"/>
      <c r="N138" s="543">
        <f>SUM(N136:N137)</f>
        <v>26</v>
      </c>
      <c r="O138" s="538">
        <f>SUM(C138+F138+L138)</f>
        <v>31</v>
      </c>
      <c r="P138" s="540">
        <f>(O138-N138)/N138</f>
        <v>0.19230769230769232</v>
      </c>
    </row>
    <row r="139" spans="1:16" ht="6" customHeight="1">
      <c r="A139" s="198"/>
      <c r="B139" s="251"/>
      <c r="C139" s="256"/>
      <c r="D139" s="255"/>
      <c r="E139" s="259"/>
      <c r="F139" s="256"/>
      <c r="G139" s="253"/>
      <c r="H139" s="254"/>
      <c r="I139" s="252"/>
      <c r="J139" s="255"/>
      <c r="K139" s="251"/>
      <c r="L139" s="252"/>
      <c r="M139" s="253"/>
      <c r="N139" s="254"/>
      <c r="O139" s="252"/>
      <c r="P139" s="253"/>
    </row>
    <row r="140" spans="1:16" ht="12">
      <c r="A140" s="275" t="s">
        <v>126</v>
      </c>
      <c r="B140" s="545">
        <f>SUM(B46+B63+B79+B101+B115+B117+B124+B133+B138)</f>
        <v>100477.5</v>
      </c>
      <c r="C140" s="546">
        <f>SUM(C46+C63+C79+C101+C115+C117+C124+C133+C138)</f>
        <v>98307.5</v>
      </c>
      <c r="D140" s="547">
        <f>(C140-B140)/B140</f>
        <v>-0.021596874922246274</v>
      </c>
      <c r="E140" s="545">
        <f>SUM(E46+E63+E79+E101+E115+E117+E124+E133+E138)</f>
        <v>55221.5</v>
      </c>
      <c r="F140" s="546">
        <f>SUM(F46+F63+F79+F101+F115+F117+F124+F133+F138)</f>
        <v>56589.5</v>
      </c>
      <c r="G140" s="548">
        <f>(F140-E140)/E140</f>
        <v>0.024772959807321422</v>
      </c>
      <c r="H140" s="546">
        <f>SUM(H46+H63+H79+H101+H115+H117+H124+H133+H138)</f>
        <v>4017</v>
      </c>
      <c r="I140" s="546">
        <f>SUM(I46+I63+I79+I101+I115+I117+I124+I133+I138)</f>
        <v>4391</v>
      </c>
      <c r="J140" s="549">
        <f>(I140-H140)/H140</f>
        <v>0.09310430669653971</v>
      </c>
      <c r="K140" s="546">
        <f>SUM(K46+K63+K79+K101+K115+K117+K124+K133+K138)</f>
        <v>7217</v>
      </c>
      <c r="L140" s="546">
        <f>SUM(L46+L63+L79+L101+L115+L117+L124+L133+L138)</f>
        <v>7684</v>
      </c>
      <c r="M140" s="549">
        <f>(L140-K140)/K140</f>
        <v>0.06470832755992795</v>
      </c>
      <c r="N140" s="546">
        <f>SUM(N46+N63+N79+N101+N115+N117+N124+N133+N138)</f>
        <v>166933</v>
      </c>
      <c r="O140" s="546">
        <f>SUM(O46+O63+O79+O101+O115+O117+O124+O133+O138)</f>
        <v>166972</v>
      </c>
      <c r="P140" s="549">
        <f>(O140-N140)/N140</f>
        <v>0.0002336266645899852</v>
      </c>
    </row>
    <row r="141" spans="1:16" ht="12">
      <c r="A141" s="193"/>
      <c r="B141" s="193"/>
      <c r="C141" s="193"/>
      <c r="D141" s="193"/>
      <c r="E141" s="193"/>
      <c r="F141" s="193"/>
      <c r="G141" s="193"/>
      <c r="H141" s="193"/>
      <c r="I141" s="193"/>
      <c r="J141" s="193"/>
      <c r="K141" s="193"/>
      <c r="L141" s="193"/>
      <c r="M141" s="193"/>
      <c r="N141" s="193"/>
      <c r="O141" s="193"/>
      <c r="P141" s="193"/>
    </row>
  </sheetData>
  <mergeCells count="7">
    <mergeCell ref="A4:P4"/>
    <mergeCell ref="B6:D6"/>
    <mergeCell ref="E6:G6"/>
    <mergeCell ref="K6:M6"/>
    <mergeCell ref="H6:J6"/>
    <mergeCell ref="N6:P6"/>
    <mergeCell ref="A6:A7"/>
  </mergeCells>
  <printOptions horizontalCentered="1"/>
  <pageMargins left="0.5" right="0.5" top="0.7" bottom="1" header="0.5" footer="0.5"/>
  <pageSetup firstPageNumber="18" useFirstPageNumber="1" fitToHeight="0" horizontalDpi="600" verticalDpi="600" orientation="landscape" scale="70" r:id="rId1"/>
  <headerFooter alignWithMargins="0">
    <oddFooter xml:space="preserve">&amp;LNote: Total student credit hours exclude SAB (Study Abroad) courses. 70 student credit hours were excluded in fall 2003 and 36 were excluded in fall 2002.&amp;C
&amp;ROffice of IRAA
11/13/03
Page &amp;P </oddFooter>
  </headerFooter>
  <rowBreaks count="2" manualBreakCount="2">
    <brk id="46" max="15" man="1"/>
    <brk id="96"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 Mason</dc:creator>
  <cp:keywords/>
  <dc:description/>
  <cp:lastModifiedBy>Joe Jurczyk</cp:lastModifiedBy>
  <cp:lastPrinted>2003-11-13T19:01:25Z</cp:lastPrinted>
  <dcterms:created xsi:type="dcterms:W3CDTF">2000-10-31T21:19:01Z</dcterms:created>
  <dcterms:modified xsi:type="dcterms:W3CDTF">2004-04-13T18:21:25Z</dcterms:modified>
  <cp:category/>
  <cp:version/>
  <cp:contentType/>
  <cp:contentStatus/>
</cp:coreProperties>
</file>