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35" windowWidth="8040" windowHeight="6090" tabRatio="601" activeTab="0"/>
  </bookViews>
  <sheets>
    <sheet name="crse enrollmnt, pg10" sheetId="1" r:id="rId1"/>
    <sheet name="course enrollmnt, pg 11-13" sheetId="2" r:id="rId2"/>
    <sheet name="course enroll, pg14-16" sheetId="3" r:id="rId3"/>
    <sheet name="college_DEWU p 17" sheetId="4" r:id="rId4"/>
    <sheet name="DEWU_subject p18-20" sheetId="5" r:id="rId5"/>
  </sheets>
  <definedNames>
    <definedName name="HTML_CodePage" hidden="1">1252</definedName>
    <definedName name="HTML_Control" hidden="1">{"'hc, pg1'!$A$1:$G$43"}</definedName>
    <definedName name="HTML_Description" hidden="1">""</definedName>
    <definedName name="HTML_Email" hidden="1">""</definedName>
    <definedName name="HTML_Header" hidden="1">""</definedName>
    <definedName name="HTML_LastUpdate" hidden="1">"11/15/00"</definedName>
    <definedName name="HTML_LineAfter" hidden="1">FALSE</definedName>
    <definedName name="HTML_LineBefore" hidden="1">FALSE</definedName>
    <definedName name="HTML_Name" hidden="1">"Jean Mason"</definedName>
    <definedName name="HTML_OBDlg2" hidden="1">TRUE</definedName>
    <definedName name="HTML_OBDlg4" hidden="1">TRUE</definedName>
    <definedName name="HTML_OS" hidden="1">0</definedName>
    <definedName name="HTML_PathFile" hidden="1">"I:\Jean\Fall_HC.htm"</definedName>
    <definedName name="HTML_Title" hidden="1">""</definedName>
    <definedName name="_xlnm.Print_Area" localSheetId="2">'course enroll, pg14-16'!$A$1:$J$135</definedName>
    <definedName name="_xlnm.Print_Area" localSheetId="4">'DEWU_subject p18-20'!$A$1:$P$141</definedName>
    <definedName name="_xlnm.Print_Titles" localSheetId="2">'course enroll, pg14-16'!$1:$6</definedName>
    <definedName name="_xlnm.Print_Titles" localSheetId="1">'course enrollmnt, pg 11-13'!$1:$7</definedName>
    <definedName name="_xlnm.Print_Titles" localSheetId="4">'DEWU_subject p18-20'!$1:$7</definedName>
  </definedNames>
  <calcPr fullCalcOnLoad="1"/>
</workbook>
</file>

<file path=xl/sharedStrings.xml><?xml version="1.0" encoding="utf-8"?>
<sst xmlns="http://schemas.openxmlformats.org/spreadsheetml/2006/main" count="464" uniqueCount="175">
  <si>
    <t>CLEVELAND STATE UNIVERSITY</t>
  </si>
  <si>
    <t>College</t>
  </si>
  <si>
    <t>Total</t>
  </si>
  <si>
    <t>Undergrad</t>
  </si>
  <si>
    <t>Arts &amp; Sciences</t>
  </si>
  <si>
    <t>Business</t>
  </si>
  <si>
    <t>Education</t>
  </si>
  <si>
    <t>Engineering</t>
  </si>
  <si>
    <t>First College</t>
  </si>
  <si>
    <t xml:space="preserve">Law </t>
  </si>
  <si>
    <t>University Studies</t>
  </si>
  <si>
    <t>Urban Affairs</t>
  </si>
  <si>
    <t xml:space="preserve">   TOTAL</t>
  </si>
  <si>
    <t>Undergraduate</t>
  </si>
  <si>
    <t>TOTAL</t>
  </si>
  <si>
    <t>Graduate and Law</t>
  </si>
  <si>
    <t xml:space="preserve">Percent Change </t>
  </si>
  <si>
    <t>Law</t>
  </si>
  <si>
    <t>University  Studies</t>
  </si>
  <si>
    <t>Career Services</t>
  </si>
  <si>
    <t>Military Science</t>
  </si>
  <si>
    <t xml:space="preserve">NOTES: </t>
  </si>
  <si>
    <t>STUDENT CREDIT HOURS AND FTE ENROLLMENT</t>
  </si>
  <si>
    <t>Student Credit Hours (SCH)</t>
  </si>
  <si>
    <t>Full-Time Equivalent (FTE)</t>
  </si>
  <si>
    <t xml:space="preserve">Undergrad </t>
  </si>
  <si>
    <t xml:space="preserve">Graduate and Law </t>
  </si>
  <si>
    <t xml:space="preserve">Total </t>
  </si>
  <si>
    <t>College of Arts &amp; Sciences</t>
  </si>
  <si>
    <t>Anthropology</t>
  </si>
  <si>
    <t>Art</t>
  </si>
  <si>
    <t>Chemistry</t>
  </si>
  <si>
    <t>Classical and Medieval Studies</t>
  </si>
  <si>
    <t>Communications</t>
  </si>
  <si>
    <t>Dramatic Arts</t>
  </si>
  <si>
    <t>Economics</t>
  </si>
  <si>
    <t>English</t>
  </si>
  <si>
    <t>French</t>
  </si>
  <si>
    <t>German</t>
  </si>
  <si>
    <t>Greek</t>
  </si>
  <si>
    <t>History</t>
  </si>
  <si>
    <t>Health Sciences</t>
  </si>
  <si>
    <t>Latin</t>
  </si>
  <si>
    <t>Modern Languages</t>
  </si>
  <si>
    <t>Mathematics</t>
  </si>
  <si>
    <t>Applied Music</t>
  </si>
  <si>
    <t>Music</t>
  </si>
  <si>
    <t>Nursing</t>
  </si>
  <si>
    <t>Philosophy</t>
  </si>
  <si>
    <t>Physics</t>
  </si>
  <si>
    <t>Political Science</t>
  </si>
  <si>
    <t>Psychology</t>
  </si>
  <si>
    <t>Religious Studies</t>
  </si>
  <si>
    <t>Sociology</t>
  </si>
  <si>
    <t>Speech and Hearing</t>
  </si>
  <si>
    <t>Spanish</t>
  </si>
  <si>
    <t>Social Work</t>
  </si>
  <si>
    <t>College of Arts &amp; Sciences Total</t>
  </si>
  <si>
    <t>College of Business</t>
  </si>
  <si>
    <t>Accounting</t>
  </si>
  <si>
    <t>Business Law</t>
  </si>
  <si>
    <t>Computer &amp; Information Science</t>
  </si>
  <si>
    <t>Finance</t>
  </si>
  <si>
    <t>General Administration</t>
  </si>
  <si>
    <t>Health Care Administration</t>
  </si>
  <si>
    <t>Information Systems</t>
  </si>
  <si>
    <t>Marketing</t>
  </si>
  <si>
    <t>Management &amp; Labor</t>
  </si>
  <si>
    <t>Operation Mgmt &amp; Business</t>
  </si>
  <si>
    <t>College of Business Total</t>
  </si>
  <si>
    <t>College of Education</t>
  </si>
  <si>
    <t>Dance</t>
  </si>
  <si>
    <t>Early Childhood Education</t>
  </si>
  <si>
    <t>Education Counseling</t>
  </si>
  <si>
    <t>Education-SIP</t>
  </si>
  <si>
    <t>Middle Childhood Education</t>
  </si>
  <si>
    <t>Education-Special Offering</t>
  </si>
  <si>
    <t>Doctoral Education</t>
  </si>
  <si>
    <t>Special Education</t>
  </si>
  <si>
    <t>Specialized Study &amp; Field Experience</t>
  </si>
  <si>
    <t>Health Education</t>
  </si>
  <si>
    <t>HPER-Core Curriculum</t>
  </si>
  <si>
    <t>Physical Education-Professional</t>
  </si>
  <si>
    <t>Physical Education-Service</t>
  </si>
  <si>
    <t>College of Education Total</t>
  </si>
  <si>
    <t>College of Engineering</t>
  </si>
  <si>
    <t>Chemical Engineering</t>
  </si>
  <si>
    <t>Civil Engineering</t>
  </si>
  <si>
    <t>Engineering Science</t>
  </si>
  <si>
    <t>Mechanical Engineering</t>
  </si>
  <si>
    <t>Engineering Mechanics</t>
  </si>
  <si>
    <t>College of Engineering Total</t>
  </si>
  <si>
    <t>College of Law</t>
  </si>
  <si>
    <t>Curriculum &amp; Instruction</t>
  </si>
  <si>
    <t>University Studies Total</t>
  </si>
  <si>
    <t>College of Urban Affairs</t>
  </si>
  <si>
    <t>Environmental Studies</t>
  </si>
  <si>
    <t>Public Administration</t>
  </si>
  <si>
    <t>Planning, Design &amp; Development</t>
  </si>
  <si>
    <t>Urban Studies</t>
  </si>
  <si>
    <t>College of Urban Affairs Total</t>
  </si>
  <si>
    <t>Air Force ROTC</t>
  </si>
  <si>
    <t>Military Science Total</t>
  </si>
  <si>
    <t>CSU TOTAL</t>
  </si>
  <si>
    <t>Public Health</t>
  </si>
  <si>
    <t>Women's Studies</t>
  </si>
  <si>
    <t>Doctor of Business Administration</t>
  </si>
  <si>
    <t>Cleveland State University</t>
  </si>
  <si>
    <t>Graduate/Law</t>
  </si>
  <si>
    <t>Percent Change</t>
  </si>
  <si>
    <t>College of Arts and Sciences Total</t>
  </si>
  <si>
    <t>Master of Business Administration</t>
  </si>
  <si>
    <t>College/Course Subject</t>
  </si>
  <si>
    <t>SUMMARY OF STUDENT CREDIT HOURS BY MEETING TIME</t>
  </si>
  <si>
    <t>Meeting Time</t>
  </si>
  <si>
    <t>Day</t>
  </si>
  <si>
    <t>Math Technology</t>
  </si>
  <si>
    <t>Biology (BIO)</t>
  </si>
  <si>
    <t>Geology (GEO)</t>
  </si>
  <si>
    <t>Biology, Geology &amp; Environmental Science</t>
  </si>
  <si>
    <t>College of Arts and Sciences</t>
  </si>
  <si>
    <t>English Translations of Foreign Literature</t>
  </si>
  <si>
    <t>Electrical &amp; Computer Egr</t>
  </si>
  <si>
    <t>Electronic Engineering Tech</t>
  </si>
  <si>
    <t>General Engineering Tech</t>
  </si>
  <si>
    <t>Industrial &amp; Manufacturing Egr</t>
  </si>
  <si>
    <t>Adult Learning &amp; Development (ALD)</t>
  </si>
  <si>
    <t>Individually Arranged</t>
  </si>
  <si>
    <t>Mechanical Engineering Technology</t>
  </si>
  <si>
    <t>Coun, Admin, Super, Adult (ADM &amp; EDE)</t>
  </si>
  <si>
    <t>Curriculum &amp; Instruction (Graduate: EDB, EGT, &amp; ETE)</t>
  </si>
  <si>
    <t>Industrial &amp; Manufacturing Engineering</t>
  </si>
  <si>
    <t>Evening</t>
  </si>
  <si>
    <t>Weekend</t>
  </si>
  <si>
    <t xml:space="preserve">Individually Arranged </t>
  </si>
  <si>
    <t>STUDENT CREDIT HOURS  BY COLLEGE, DEPARTMENT AND MEETING TIME</t>
  </si>
  <si>
    <t>Master of Business Admin</t>
  </si>
  <si>
    <t>Curriculum &amp; Instruction (EDB, EGT, ETE)</t>
  </si>
  <si>
    <t>Special Education (ESE, EDW, EDX)</t>
  </si>
  <si>
    <t>Education-Secondary (EDS)</t>
  </si>
  <si>
    <t>Arts &amp; Science</t>
  </si>
  <si>
    <t>Doctor of Business Admin</t>
  </si>
  <si>
    <t>Education-Secondary</t>
  </si>
  <si>
    <t>Electronic Engineering Technology</t>
  </si>
  <si>
    <t>General Engineering Technology</t>
  </si>
  <si>
    <t>Mechanical Egr Tech</t>
  </si>
  <si>
    <t>Urban Services Administration</t>
  </si>
  <si>
    <t xml:space="preserve">Business </t>
  </si>
  <si>
    <t>Environmental Science (EVS)</t>
  </si>
  <si>
    <t>National Student Exchange</t>
  </si>
  <si>
    <t xml:space="preserve">Public Safety Management </t>
  </si>
  <si>
    <t xml:space="preserve">Urban Services Administration </t>
  </si>
  <si>
    <t>Summary of Student Credit Hours by Course Level</t>
  </si>
  <si>
    <t>Specialized Instructional/Teacher Education</t>
  </si>
  <si>
    <t>Notes:</t>
  </si>
  <si>
    <t>College by Course Level</t>
  </si>
  <si>
    <t>Linguistics</t>
  </si>
  <si>
    <t>Registered Credit Hours *</t>
  </si>
  <si>
    <t>Graduate</t>
  </si>
  <si>
    <t>Headcount</t>
  </si>
  <si>
    <t>Cumulative Percent</t>
  </si>
  <si>
    <t>* Fractionated student credit hours were rounded to the nearest whole hour.</t>
  </si>
  <si>
    <t>&gt;=24</t>
  </si>
  <si>
    <t>Registered Students by Level and Credit Hour (SCH) Distribution</t>
  </si>
  <si>
    <t>TOTAL STUDENT CREDIT HOURS COMPARED TO PRIOR YEAR</t>
  </si>
  <si>
    <t>Italian</t>
  </si>
  <si>
    <t>Public Safety Management</t>
  </si>
  <si>
    <t>First College Total</t>
  </si>
  <si>
    <t>First College Courses</t>
  </si>
  <si>
    <t>Spring 2003</t>
  </si>
  <si>
    <t>Air Force</t>
  </si>
  <si>
    <t>1) Total student credit hours exclude SAB (Study Abroad) courses;  117 student credit hours were excluded in spring 2003 and 40 were excluded in spring 2002.</t>
  </si>
  <si>
    <t>Note: Total student credit hours exclude SAB (Study Abroad) courses. 117 student credit hours (sch) were excluded in spring 2003 and 40 were excluded in spring 2002.</t>
  </si>
  <si>
    <t>Total student credit hours exclude SAB (Study Abroad) courses. 117 student credit hours were excluded in spring 2003 and 40 were excluded in spring 2002.</t>
  </si>
  <si>
    <t>Note: Total student credit hours exclude SAB (Study Abroad) courses. 117 student credit hours (sch) were excluded in spring 2003 and 40 excluded in spring 2002. FTE is calculated by dividing student credit hours by 15.</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</si>
</sst>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 "/>
    <numFmt numFmtId="168" formatCode="#,##0.0"/>
    <numFmt numFmtId="169" formatCode="_(* #,##0.0_);_(* \(#,##0.0\);_(* &quot;-&quot;?_);_(@_)"/>
    <numFmt numFmtId="170" formatCode="0.000%"/>
    <numFmt numFmtId="171" formatCode="#,##0.000"/>
    <numFmt numFmtId="172" formatCode="0\ "/>
    <numFmt numFmtId="173" formatCode="0.0"/>
    <numFmt numFmtId="174" formatCode="#,##0.0000"/>
    <numFmt numFmtId="175" formatCode="#,##0.00000"/>
    <numFmt numFmtId="176" formatCode="#,##0.000000"/>
    <numFmt numFmtId="177" formatCode="#,##0.0000000"/>
    <numFmt numFmtId="178" formatCode="#,##0.00000000"/>
    <numFmt numFmtId="179" formatCode="#,##0.000000000"/>
    <numFmt numFmtId="180" formatCode="#,##0.0000000000"/>
    <numFmt numFmtId="181" formatCode="#,##0.00000000000"/>
    <numFmt numFmtId="182" formatCode="#,##0.000000000000"/>
    <numFmt numFmtId="183" formatCode="#,##0.0000000000000"/>
  </numFmts>
  <fonts count="10">
    <font>
      <sz val="10"/>
      <name val="Arial"/>
      <family val="0"/>
    </font>
    <font>
      <b/>
      <sz val="12"/>
      <name val="Arial"/>
      <family val="2"/>
    </font>
    <font>
      <b/>
      <sz val="10"/>
      <name val="Arial"/>
      <family val="2"/>
    </font>
    <font>
      <sz val="9"/>
      <name val="Arial"/>
      <family val="2"/>
    </font>
    <font>
      <sz val="8"/>
      <name val="Arial"/>
      <family val="2"/>
    </font>
    <font>
      <b/>
      <sz val="9"/>
      <name val="Arial"/>
      <family val="2"/>
    </font>
    <font>
      <b/>
      <sz val="11"/>
      <name val="Arial"/>
      <family val="2"/>
    </font>
    <font>
      <u val="single"/>
      <sz val="10"/>
      <color indexed="12"/>
      <name val="Arial"/>
      <family val="0"/>
    </font>
    <font>
      <u val="single"/>
      <sz val="10"/>
      <color indexed="36"/>
      <name val="Arial"/>
      <family val="0"/>
    </font>
    <font>
      <sz val="10"/>
      <color indexed="8"/>
      <name val="Arial"/>
      <family val="0"/>
    </font>
  </fonts>
  <fills count="7">
    <fill>
      <patternFill/>
    </fill>
    <fill>
      <patternFill patternType="gray125"/>
    </fill>
    <fill>
      <patternFill patternType="solid">
        <fgColor indexed="65"/>
        <bgColor indexed="64"/>
      </patternFill>
    </fill>
    <fill>
      <patternFill patternType="solid">
        <fgColor indexed="65"/>
        <bgColor indexed="64"/>
      </patternFill>
    </fill>
    <fill>
      <patternFill patternType="solid">
        <fgColor indexed="13"/>
        <bgColor indexed="64"/>
      </patternFill>
    </fill>
    <fill>
      <patternFill patternType="solid">
        <fgColor indexed="13"/>
        <bgColor indexed="64"/>
      </patternFill>
    </fill>
    <fill>
      <patternFill patternType="solid">
        <fgColor indexed="13"/>
        <bgColor indexed="64"/>
      </patternFill>
    </fill>
  </fills>
  <borders count="71">
    <border>
      <left/>
      <right/>
      <top/>
      <bottom/>
      <diagonal/>
    </border>
    <border>
      <left style="thin"/>
      <right style="hair"/>
      <top style="thin"/>
      <bottom style="thin"/>
    </border>
    <border>
      <left style="hair"/>
      <right style="hair"/>
      <top style="thin"/>
      <bottom style="thin"/>
    </border>
    <border>
      <left>
        <color indexed="63"/>
      </left>
      <right>
        <color indexed="63"/>
      </right>
      <top style="thin"/>
      <bottom style="thin"/>
    </border>
    <border>
      <left style="hair"/>
      <right style="thin"/>
      <top style="thin"/>
      <bottom style="thin"/>
    </border>
    <border>
      <left style="thin"/>
      <right>
        <color indexed="63"/>
      </right>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color indexed="63"/>
      </left>
      <right style="hair"/>
      <top>
        <color indexed="63"/>
      </top>
      <bottom style="hair"/>
    </border>
    <border>
      <left style="hair"/>
      <right style="thin"/>
      <top>
        <color indexed="63"/>
      </top>
      <bottom style="hair"/>
    </border>
    <border>
      <left style="thin"/>
      <right>
        <color indexed="63"/>
      </right>
      <top style="hair"/>
      <bottom style="thin"/>
    </border>
    <border>
      <left>
        <color indexed="63"/>
      </left>
      <right style="hair"/>
      <top style="hair"/>
      <bottom style="hair"/>
    </border>
    <border>
      <left style="thin"/>
      <right>
        <color indexed="63"/>
      </right>
      <top>
        <color indexed="63"/>
      </top>
      <bottom>
        <color indexed="63"/>
      </bottom>
    </border>
    <border>
      <left style="hair"/>
      <right>
        <color indexed="63"/>
      </right>
      <top>
        <color indexed="63"/>
      </top>
      <bottom style="hair"/>
    </border>
    <border>
      <left style="hair"/>
      <right>
        <color indexed="63"/>
      </right>
      <top style="hair"/>
      <bottom style="hair"/>
    </border>
    <border>
      <left style="thin"/>
      <right>
        <color indexed="63"/>
      </right>
      <top>
        <color indexed="63"/>
      </top>
      <bottom style="hair"/>
    </border>
    <border>
      <left style="thin"/>
      <right>
        <color indexed="63"/>
      </right>
      <top style="thin"/>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color indexed="63"/>
      </left>
      <right style="hair"/>
      <top style="thin"/>
      <bottom style="hair"/>
    </border>
    <border>
      <left style="thin"/>
      <right>
        <color indexed="63"/>
      </right>
      <top style="thin"/>
      <bottom>
        <color indexed="63"/>
      </bottom>
    </border>
    <border>
      <left style="hair"/>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hair"/>
      <right style="thin"/>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hair"/>
      <bottom>
        <color indexed="63"/>
      </bottom>
    </border>
    <border>
      <left style="thin"/>
      <right style="hair"/>
      <top style="hair"/>
      <bottom>
        <color indexed="63"/>
      </bottom>
    </border>
    <border>
      <left style="hair"/>
      <right style="thin"/>
      <top style="hair"/>
      <bottom>
        <color indexed="63"/>
      </bottom>
    </border>
    <border>
      <left>
        <color indexed="63"/>
      </left>
      <right style="hair"/>
      <top style="hair"/>
      <bottom>
        <color indexed="63"/>
      </bottom>
    </border>
    <border>
      <left style="thin"/>
      <right style="thin"/>
      <top style="thin"/>
      <bottom style="thin"/>
    </border>
    <border>
      <left style="hair"/>
      <right style="hair"/>
      <top style="hair"/>
      <bottom>
        <color indexed="63"/>
      </bottom>
    </border>
    <border>
      <left style="hair"/>
      <right>
        <color indexed="63"/>
      </right>
      <top style="hair"/>
      <bottom>
        <color indexed="63"/>
      </bottom>
    </border>
    <border>
      <left style="thin"/>
      <right style="thin"/>
      <top style="thin"/>
      <bottom style="hair"/>
    </border>
    <border>
      <left style="thin"/>
      <right style="thin"/>
      <top style="hair"/>
      <bottom style="hair"/>
    </border>
    <border>
      <left style="thin"/>
      <right style="hair"/>
      <top style="hair"/>
      <bottom style="thin"/>
    </border>
    <border>
      <left>
        <color indexed="63"/>
      </left>
      <right>
        <color indexed="63"/>
      </right>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medium"/>
    </border>
    <border>
      <left style="thin"/>
      <right style="hair"/>
      <top style="thin"/>
      <bottom>
        <color indexed="63"/>
      </bottom>
    </border>
    <border>
      <left>
        <color indexed="63"/>
      </left>
      <right style="hair"/>
      <top style="thin"/>
      <bottom style="thin"/>
    </border>
    <border>
      <left style="hair"/>
      <right style="hair"/>
      <top style="hair"/>
      <bottom style="thin"/>
    </border>
    <border>
      <left style="thin"/>
      <right style="hair"/>
      <top>
        <color indexed="63"/>
      </top>
      <bottom style="thin"/>
    </border>
    <border>
      <left style="hair"/>
      <right style="hair"/>
      <top>
        <color indexed="63"/>
      </top>
      <bottom style="thin"/>
    </border>
    <border>
      <left>
        <color indexed="63"/>
      </left>
      <right style="hair"/>
      <top>
        <color indexed="63"/>
      </top>
      <bottom style="thin"/>
    </border>
    <border>
      <left style="hair"/>
      <right>
        <color indexed="63"/>
      </right>
      <top>
        <color indexed="63"/>
      </top>
      <bottom style="thin"/>
    </border>
    <border>
      <left style="hair"/>
      <right style="hair"/>
      <top>
        <color indexed="63"/>
      </top>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thin"/>
      <bottom style="hair"/>
    </border>
    <border>
      <left style="hair"/>
      <right style="hair"/>
      <top style="thin"/>
      <bottom>
        <color indexed="63"/>
      </bottom>
    </border>
    <border>
      <left>
        <color indexed="63"/>
      </left>
      <right style="thin"/>
      <top style="hair"/>
      <bottom style="thin"/>
    </border>
    <border>
      <left style="thin"/>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style="thin"/>
      <top style="thin"/>
      <bottom>
        <color indexed="63"/>
      </bottom>
    </border>
    <border>
      <left>
        <color indexed="63"/>
      </left>
      <right style="hair"/>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493">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0" xfId="0" applyFont="1" applyBorder="1" applyAlignment="1">
      <alignment vertical="center"/>
    </xf>
    <xf numFmtId="3" fontId="2" fillId="0" borderId="4" xfId="0" applyNumberFormat="1" applyFont="1" applyBorder="1" applyAlignment="1">
      <alignment horizontal="center" vertical="center" wrapText="1"/>
    </xf>
    <xf numFmtId="0" fontId="0" fillId="0" borderId="5" xfId="0" applyBorder="1" applyAlignment="1">
      <alignment horizontal="left" vertical="center" indent="2"/>
    </xf>
    <xf numFmtId="3" fontId="0" fillId="0" borderId="6" xfId="0" applyNumberFormat="1" applyBorder="1" applyAlignment="1">
      <alignment vertical="center"/>
    </xf>
    <xf numFmtId="3" fontId="0" fillId="0" borderId="7" xfId="0" applyNumberFormat="1" applyBorder="1" applyAlignment="1">
      <alignment vertical="center"/>
    </xf>
    <xf numFmtId="3" fontId="0" fillId="0" borderId="8" xfId="0" applyNumberFormat="1" applyBorder="1" applyAlignment="1">
      <alignment vertical="center"/>
    </xf>
    <xf numFmtId="0" fontId="0" fillId="0" borderId="0" xfId="0" applyBorder="1" applyAlignment="1">
      <alignment vertical="center"/>
    </xf>
    <xf numFmtId="3" fontId="0" fillId="0" borderId="9" xfId="0" applyNumberFormat="1" applyBorder="1" applyAlignment="1">
      <alignment vertical="center"/>
    </xf>
    <xf numFmtId="3" fontId="0" fillId="0" borderId="10" xfId="0" applyNumberFormat="1" applyBorder="1" applyAlignment="1">
      <alignment vertical="center"/>
    </xf>
    <xf numFmtId="3" fontId="0" fillId="0" borderId="11" xfId="0" applyNumberFormat="1" applyBorder="1" applyAlignment="1">
      <alignment vertical="center"/>
    </xf>
    <xf numFmtId="3" fontId="0" fillId="0" borderId="12" xfId="0" applyNumberFormat="1" applyBorder="1" applyAlignment="1">
      <alignment vertical="center"/>
    </xf>
    <xf numFmtId="0" fontId="2" fillId="2" borderId="13" xfId="0" applyFont="1" applyFill="1" applyBorder="1" applyAlignment="1">
      <alignment horizontal="right" vertical="center"/>
    </xf>
    <xf numFmtId="3" fontId="0" fillId="0" borderId="14" xfId="0" applyNumberFormat="1" applyBorder="1" applyAlignment="1">
      <alignment vertical="center"/>
    </xf>
    <xf numFmtId="0" fontId="0" fillId="0" borderId="15" xfId="0" applyBorder="1" applyAlignment="1">
      <alignment vertical="center"/>
    </xf>
    <xf numFmtId="3" fontId="0" fillId="0" borderId="0" xfId="0" applyNumberFormat="1" applyBorder="1" applyAlignment="1">
      <alignment vertical="center"/>
    </xf>
    <xf numFmtId="3" fontId="0" fillId="0" borderId="16" xfId="0" applyNumberFormat="1" applyBorder="1" applyAlignment="1">
      <alignment vertical="center"/>
    </xf>
    <xf numFmtId="0" fontId="2" fillId="0" borderId="0" xfId="0" applyFont="1" applyBorder="1" applyAlignment="1">
      <alignment vertical="center"/>
    </xf>
    <xf numFmtId="166" fontId="0" fillId="0" borderId="8" xfId="22" applyNumberFormat="1" applyBorder="1" applyAlignment="1">
      <alignment vertical="center"/>
    </xf>
    <xf numFmtId="3" fontId="0" fillId="0" borderId="17" xfId="0" applyNumberFormat="1" applyBorder="1" applyAlignment="1">
      <alignment vertical="center"/>
    </xf>
    <xf numFmtId="166" fontId="0" fillId="0" borderId="17" xfId="22" applyNumberFormat="1" applyFont="1" applyBorder="1" applyAlignment="1">
      <alignment horizontal="right" vertical="center"/>
    </xf>
    <xf numFmtId="3" fontId="0" fillId="0" borderId="14" xfId="0" applyNumberFormat="1" applyFont="1" applyBorder="1" applyAlignment="1">
      <alignment vertical="center"/>
    </xf>
    <xf numFmtId="0" fontId="0" fillId="0" borderId="8" xfId="0" applyBorder="1" applyAlignment="1">
      <alignment vertical="center"/>
    </xf>
    <xf numFmtId="0" fontId="2" fillId="0" borderId="5" xfId="0" applyFont="1" applyBorder="1" applyAlignment="1">
      <alignment vertical="center"/>
    </xf>
    <xf numFmtId="3" fontId="2" fillId="0" borderId="6" xfId="0" applyNumberFormat="1" applyFont="1" applyBorder="1" applyAlignment="1">
      <alignment vertical="center"/>
    </xf>
    <xf numFmtId="0" fontId="2" fillId="0" borderId="18" xfId="0" applyFont="1" applyBorder="1" applyAlignment="1">
      <alignment vertical="center"/>
    </xf>
    <xf numFmtId="3" fontId="2" fillId="0" borderId="9" xfId="0" applyNumberFormat="1" applyFont="1" applyBorder="1" applyAlignment="1">
      <alignment vertical="center"/>
    </xf>
    <xf numFmtId="0" fontId="0" fillId="0" borderId="12" xfId="0" applyBorder="1" applyAlignment="1">
      <alignment vertical="center"/>
    </xf>
    <xf numFmtId="0" fontId="2" fillId="2" borderId="5" xfId="0" applyFont="1" applyFill="1" applyBorder="1" applyAlignment="1">
      <alignment vertical="center"/>
    </xf>
    <xf numFmtId="166" fontId="0" fillId="0" borderId="17" xfId="22" applyNumberFormat="1" applyBorder="1" applyAlignment="1">
      <alignment vertical="center"/>
    </xf>
    <xf numFmtId="0" fontId="2" fillId="2" borderId="13" xfId="0" applyNumberFormat="1" applyFont="1" applyFill="1" applyBorder="1" applyAlignment="1">
      <alignment horizontal="center" vertical="center"/>
    </xf>
    <xf numFmtId="0" fontId="2" fillId="0" borderId="0" xfId="0" applyFont="1" applyAlignment="1">
      <alignment/>
    </xf>
    <xf numFmtId="0" fontId="2" fillId="0" borderId="0" xfId="0" applyFont="1" applyAlignment="1">
      <alignment vertical="center" wrapText="1"/>
    </xf>
    <xf numFmtId="0" fontId="2" fillId="0" borderId="0" xfId="0" applyFont="1" applyAlignment="1">
      <alignment horizontal="center" vertical="center" wrapText="1"/>
    </xf>
    <xf numFmtId="166" fontId="0" fillId="0" borderId="8" xfId="22" applyNumberFormat="1" applyFont="1" applyBorder="1" applyAlignment="1">
      <alignment vertical="center"/>
    </xf>
    <xf numFmtId="1" fontId="2" fillId="0" borderId="2" xfId="0" applyNumberFormat="1" applyFont="1" applyBorder="1" applyAlignment="1">
      <alignment horizontal="centerContinuous" vertical="center" wrapText="1"/>
    </xf>
    <xf numFmtId="3" fontId="0" fillId="0" borderId="7" xfId="0" applyNumberFormat="1" applyBorder="1" applyAlignment="1">
      <alignment/>
    </xf>
    <xf numFmtId="3" fontId="0" fillId="2" borderId="6" xfId="0" applyNumberFormat="1" applyFont="1" applyFill="1" applyBorder="1" applyAlignment="1">
      <alignment vertical="center"/>
    </xf>
    <xf numFmtId="3" fontId="0" fillId="2" borderId="7" xfId="0" applyNumberFormat="1" applyFont="1" applyFill="1" applyBorder="1" applyAlignment="1">
      <alignment vertical="center"/>
    </xf>
    <xf numFmtId="166" fontId="0" fillId="2" borderId="8" xfId="22" applyNumberFormat="1" applyFont="1" applyFill="1" applyBorder="1" applyAlignment="1">
      <alignment vertical="center"/>
    </xf>
    <xf numFmtId="0" fontId="0" fillId="2" borderId="5" xfId="0" applyFont="1" applyFill="1" applyBorder="1" applyAlignment="1">
      <alignment horizontal="left" vertical="center" indent="2"/>
    </xf>
    <xf numFmtId="166" fontId="0" fillId="0" borderId="17" xfId="22" applyNumberFormat="1" applyFont="1" applyFill="1" applyBorder="1" applyAlignment="1">
      <alignment vertical="center"/>
    </xf>
    <xf numFmtId="0" fontId="0" fillId="0" borderId="5" xfId="0" applyBorder="1" applyAlignment="1">
      <alignment horizontal="left" vertical="center" indent="3"/>
    </xf>
    <xf numFmtId="0" fontId="2" fillId="0" borderId="19" xfId="0" applyFont="1" applyBorder="1"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3" fontId="0" fillId="2" borderId="14" xfId="0" applyNumberFormat="1" applyFont="1" applyFill="1" applyBorder="1" applyAlignment="1">
      <alignment vertical="center"/>
    </xf>
    <xf numFmtId="0" fontId="4" fillId="0" borderId="0" xfId="0" applyFont="1" applyBorder="1" applyAlignment="1">
      <alignment vertical="center"/>
    </xf>
    <xf numFmtId="0" fontId="2" fillId="0" borderId="1" xfId="0" applyFont="1" applyBorder="1" applyAlignment="1">
      <alignment horizontal="centerContinuous" vertical="center" wrapText="1"/>
    </xf>
    <xf numFmtId="166" fontId="0" fillId="0" borderId="8" xfId="22" applyNumberFormat="1" applyFont="1" applyFill="1" applyBorder="1" applyAlignment="1">
      <alignment vertical="center"/>
    </xf>
    <xf numFmtId="0" fontId="0" fillId="0" borderId="25" xfId="0" applyBorder="1" applyAlignment="1">
      <alignment vertical="center"/>
    </xf>
    <xf numFmtId="0" fontId="0" fillId="0" borderId="5" xfId="0" applyBorder="1" applyAlignment="1">
      <alignment horizontal="left" indent="2"/>
    </xf>
    <xf numFmtId="166" fontId="0" fillId="2" borderId="17" xfId="22" applyNumberFormat="1" applyFont="1" applyFill="1" applyBorder="1" applyAlignment="1">
      <alignment horizontal="right" vertical="center"/>
    </xf>
    <xf numFmtId="3" fontId="2" fillId="0" borderId="4" xfId="0" applyNumberFormat="1" applyFont="1" applyBorder="1" applyAlignment="1">
      <alignment horizontal="centerContinuous" vertical="center" wrapText="1"/>
    </xf>
    <xf numFmtId="3" fontId="2" fillId="0" borderId="26" xfId="0" applyNumberFormat="1" applyFont="1" applyBorder="1" applyAlignment="1">
      <alignment horizontal="center" vertical="center" wrapText="1"/>
    </xf>
    <xf numFmtId="0" fontId="3" fillId="0" borderId="0" xfId="0" applyFont="1" applyAlignment="1">
      <alignment/>
    </xf>
    <xf numFmtId="0" fontId="5" fillId="0" borderId="0" xfId="0" applyFont="1" applyAlignment="1" applyProtection="1" quotePrefix="1">
      <alignment horizontal="left"/>
      <protection/>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3" fillId="0" borderId="19" xfId="0" applyFont="1" applyBorder="1" applyAlignment="1" applyProtection="1">
      <alignment horizontal="left"/>
      <protection/>
    </xf>
    <xf numFmtId="166" fontId="3" fillId="0" borderId="22" xfId="22" applyNumberFormat="1" applyFont="1" applyBorder="1" applyAlignment="1" applyProtection="1">
      <alignment/>
      <protection/>
    </xf>
    <xf numFmtId="166" fontId="3" fillId="0" borderId="23" xfId="22" applyNumberFormat="1" applyFont="1" applyBorder="1" applyAlignment="1" applyProtection="1">
      <alignment/>
      <protection/>
    </xf>
    <xf numFmtId="0" fontId="3" fillId="0" borderId="5" xfId="0" applyFont="1" applyBorder="1" applyAlignment="1" applyProtection="1">
      <alignment horizontal="left"/>
      <protection/>
    </xf>
    <xf numFmtId="166" fontId="3" fillId="0" borderId="17" xfId="22" applyNumberFormat="1" applyFont="1" applyBorder="1" applyAlignment="1" applyProtection="1">
      <alignment/>
      <protection/>
    </xf>
    <xf numFmtId="166" fontId="3" fillId="0" borderId="8" xfId="22" applyNumberFormat="1" applyFont="1" applyBorder="1" applyAlignment="1" applyProtection="1">
      <alignment/>
      <protection/>
    </xf>
    <xf numFmtId="0" fontId="3" fillId="0" borderId="5" xfId="0" applyFont="1" applyBorder="1" applyAlignment="1" applyProtection="1" quotePrefix="1">
      <alignment horizontal="left"/>
      <protection/>
    </xf>
    <xf numFmtId="166" fontId="5" fillId="0" borderId="0" xfId="0" applyNumberFormat="1" applyFont="1" applyBorder="1" applyAlignment="1" applyProtection="1">
      <alignment horizontal="left" vertical="center"/>
      <protection/>
    </xf>
    <xf numFmtId="166" fontId="5" fillId="0" borderId="0" xfId="0" applyNumberFormat="1" applyFont="1" applyBorder="1" applyAlignment="1" applyProtection="1">
      <alignment horizontal="centerContinuous" vertical="center"/>
      <protection/>
    </xf>
    <xf numFmtId="3" fontId="3" fillId="0" borderId="20" xfId="0" applyNumberFormat="1" applyFont="1" applyBorder="1" applyAlignment="1">
      <alignment/>
    </xf>
    <xf numFmtId="3" fontId="3" fillId="0" borderId="0" xfId="0" applyNumberFormat="1" applyFont="1" applyAlignment="1">
      <alignment/>
    </xf>
    <xf numFmtId="164" fontId="3" fillId="0" borderId="20" xfId="15" applyNumberFormat="1" applyFont="1" applyBorder="1" applyAlignment="1" applyProtection="1">
      <alignment/>
      <protection/>
    </xf>
    <xf numFmtId="164" fontId="3" fillId="0" borderId="21" xfId="15" applyNumberFormat="1" applyFont="1" applyBorder="1" applyAlignment="1" applyProtection="1">
      <alignment/>
      <protection/>
    </xf>
    <xf numFmtId="3" fontId="3" fillId="0" borderId="6" xfId="0" applyNumberFormat="1" applyFont="1" applyBorder="1" applyAlignment="1">
      <alignment/>
    </xf>
    <xf numFmtId="3" fontId="3" fillId="0" borderId="7" xfId="15" applyNumberFormat="1" applyFont="1" applyBorder="1" applyAlignment="1" applyProtection="1">
      <alignment/>
      <protection/>
    </xf>
    <xf numFmtId="164" fontId="3" fillId="0" borderId="6" xfId="15" applyNumberFormat="1" applyFont="1" applyBorder="1" applyAlignment="1" applyProtection="1">
      <alignment/>
      <protection/>
    </xf>
    <xf numFmtId="164" fontId="3" fillId="0" borderId="7" xfId="15" applyNumberFormat="1" applyFont="1" applyBorder="1" applyAlignment="1" applyProtection="1">
      <alignment/>
      <protection/>
    </xf>
    <xf numFmtId="0" fontId="5" fillId="3" borderId="32" xfId="0" applyFont="1" applyFill="1" applyBorder="1" applyAlignment="1" applyProtection="1">
      <alignment horizontal="center"/>
      <protection/>
    </xf>
    <xf numFmtId="0" fontId="3" fillId="0" borderId="0" xfId="0" applyFont="1" applyAlignment="1">
      <alignment/>
    </xf>
    <xf numFmtId="0" fontId="3" fillId="0" borderId="5" xfId="0" applyFont="1" applyBorder="1" applyAlignment="1">
      <alignment horizontal="left" vertical="center" indent="2"/>
    </xf>
    <xf numFmtId="0" fontId="3" fillId="0" borderId="5" xfId="0" applyFont="1" applyBorder="1" applyAlignment="1">
      <alignment horizontal="left" indent="2"/>
    </xf>
    <xf numFmtId="1" fontId="3" fillId="0" borderId="6" xfId="22" applyNumberFormat="1" applyFont="1" applyBorder="1" applyAlignment="1">
      <alignment vertical="center"/>
    </xf>
    <xf numFmtId="0" fontId="3" fillId="0" borderId="0" xfId="0" applyFont="1" applyAlignment="1">
      <alignment wrapText="1"/>
    </xf>
    <xf numFmtId="3" fontId="3" fillId="0" borderId="10" xfId="0" applyNumberFormat="1" applyFont="1" applyBorder="1" applyAlignment="1">
      <alignment wrapText="1"/>
    </xf>
    <xf numFmtId="3" fontId="3" fillId="0" borderId="0" xfId="0" applyNumberFormat="1" applyFont="1" applyAlignment="1">
      <alignment wrapText="1"/>
    </xf>
    <xf numFmtId="166" fontId="3" fillId="0" borderId="16" xfId="22" applyNumberFormat="1" applyFont="1" applyBorder="1" applyAlignment="1">
      <alignment vertical="center" wrapText="1"/>
    </xf>
    <xf numFmtId="3" fontId="3" fillId="0" borderId="20" xfId="0" applyNumberFormat="1" applyFont="1" applyBorder="1" applyAlignment="1">
      <alignment wrapText="1"/>
    </xf>
    <xf numFmtId="3" fontId="3" fillId="0" borderId="0" xfId="0" applyNumberFormat="1" applyFont="1" applyFill="1" applyBorder="1" applyAlignment="1">
      <alignment wrapText="1"/>
    </xf>
    <xf numFmtId="166" fontId="3" fillId="0" borderId="12" xfId="22" applyNumberFormat="1" applyFont="1" applyBorder="1" applyAlignment="1">
      <alignment vertical="center" wrapText="1"/>
    </xf>
    <xf numFmtId="3" fontId="3" fillId="0" borderId="7" xfId="0" applyNumberFormat="1" applyFont="1" applyBorder="1" applyAlignment="1">
      <alignment wrapText="1"/>
    </xf>
    <xf numFmtId="3" fontId="3" fillId="0" borderId="6" xfId="0" applyNumberFormat="1" applyFont="1" applyBorder="1" applyAlignment="1">
      <alignment wrapText="1"/>
    </xf>
    <xf numFmtId="3" fontId="3" fillId="0" borderId="7" xfId="0" applyNumberFormat="1" applyFont="1" applyFill="1" applyBorder="1" applyAlignment="1">
      <alignment wrapText="1"/>
    </xf>
    <xf numFmtId="1" fontId="3" fillId="0" borderId="6" xfId="22" applyNumberFormat="1" applyFont="1" applyBorder="1" applyAlignment="1">
      <alignment vertical="center" wrapText="1"/>
    </xf>
    <xf numFmtId="0" fontId="3" fillId="0" borderId="7" xfId="0" applyFont="1" applyBorder="1" applyAlignment="1">
      <alignment wrapText="1"/>
    </xf>
    <xf numFmtId="3" fontId="3" fillId="0" borderId="6" xfId="0" applyNumberFormat="1" applyFont="1" applyFill="1" applyBorder="1" applyAlignment="1">
      <alignment wrapText="1"/>
    </xf>
    <xf numFmtId="0" fontId="5" fillId="0" borderId="32" xfId="0" applyFont="1" applyBorder="1" applyAlignment="1" applyProtection="1">
      <alignment horizontal="center" vertical="center" wrapText="1"/>
      <protection/>
    </xf>
    <xf numFmtId="3" fontId="3" fillId="0" borderId="7" xfId="0" applyNumberFormat="1" applyFont="1" applyBorder="1" applyAlignment="1">
      <alignment/>
    </xf>
    <xf numFmtId="3" fontId="3" fillId="0" borderId="6" xfId="0" applyNumberFormat="1" applyFont="1" applyBorder="1" applyAlignment="1">
      <alignment/>
    </xf>
    <xf numFmtId="3" fontId="3" fillId="0" borderId="7" xfId="0" applyNumberFormat="1" applyFont="1" applyFill="1" applyBorder="1" applyAlignment="1">
      <alignment/>
    </xf>
    <xf numFmtId="0" fontId="3" fillId="0" borderId="7" xfId="0" applyFont="1" applyFill="1" applyBorder="1" applyAlignment="1">
      <alignment/>
    </xf>
    <xf numFmtId="0" fontId="5" fillId="0" borderId="0" xfId="0" applyFont="1" applyAlignment="1" applyProtection="1">
      <alignment vertical="center"/>
      <protection/>
    </xf>
    <xf numFmtId="0" fontId="3" fillId="0" borderId="6" xfId="0" applyFont="1" applyBorder="1" applyAlignment="1">
      <alignment/>
    </xf>
    <xf numFmtId="3" fontId="3" fillId="0" borderId="6" xfId="22" applyNumberFormat="1" applyFont="1" applyBorder="1" applyAlignment="1">
      <alignment vertical="center" wrapText="1"/>
    </xf>
    <xf numFmtId="0" fontId="0" fillId="0" borderId="33" xfId="0" applyBorder="1" applyAlignment="1">
      <alignment horizontal="left" vertical="center" indent="2"/>
    </xf>
    <xf numFmtId="3" fontId="0" fillId="0" borderId="34" xfId="0" applyNumberFormat="1" applyBorder="1" applyAlignment="1">
      <alignment vertical="center"/>
    </xf>
    <xf numFmtId="166" fontId="0" fillId="0" borderId="35" xfId="22" applyNumberFormat="1" applyFont="1" applyFill="1" applyBorder="1" applyAlignment="1">
      <alignment vertical="center"/>
    </xf>
    <xf numFmtId="3" fontId="0" fillId="0" borderId="36" xfId="0" applyNumberFormat="1" applyBorder="1" applyAlignment="1">
      <alignment vertical="center"/>
    </xf>
    <xf numFmtId="3" fontId="3" fillId="0" borderId="21" xfId="0" applyNumberFormat="1" applyFont="1" applyBorder="1" applyAlignment="1">
      <alignment wrapText="1"/>
    </xf>
    <xf numFmtId="0" fontId="1" fillId="0" borderId="29" xfId="0" applyFont="1" applyBorder="1" applyAlignment="1">
      <alignment horizontal="center" vertical="center"/>
    </xf>
    <xf numFmtId="0" fontId="2" fillId="0" borderId="37" xfId="0" applyFont="1" applyBorder="1" applyAlignment="1">
      <alignment vertical="center"/>
    </xf>
    <xf numFmtId="0" fontId="5" fillId="0" borderId="0" xfId="0" applyFont="1" applyAlignment="1">
      <alignment/>
    </xf>
    <xf numFmtId="0" fontId="3" fillId="0" borderId="5" xfId="0" applyFont="1" applyBorder="1" applyAlignment="1" applyProtection="1">
      <alignment horizontal="left" indent="1"/>
      <protection/>
    </xf>
    <xf numFmtId="3" fontId="3" fillId="0" borderId="9" xfId="0" applyNumberFormat="1" applyFont="1" applyBorder="1" applyAlignment="1">
      <alignment/>
    </xf>
    <xf numFmtId="0" fontId="3" fillId="0" borderId="14" xfId="0" applyFont="1" applyBorder="1" applyAlignment="1">
      <alignment/>
    </xf>
    <xf numFmtId="0" fontId="5" fillId="3" borderId="0" xfId="0" applyFont="1" applyFill="1" applyBorder="1" applyAlignment="1" applyProtection="1">
      <alignment horizontal="center"/>
      <protection/>
    </xf>
    <xf numFmtId="0" fontId="0" fillId="0" borderId="0" xfId="0" applyFont="1" applyFill="1" applyBorder="1" applyAlignment="1">
      <alignment vertical="center"/>
    </xf>
    <xf numFmtId="0" fontId="2" fillId="0" borderId="15" xfId="0" applyFont="1" applyBorder="1" applyAlignment="1">
      <alignment vertical="center"/>
    </xf>
    <xf numFmtId="3" fontId="2" fillId="0" borderId="34" xfId="0" applyNumberFormat="1" applyFont="1" applyBorder="1" applyAlignment="1">
      <alignment vertical="center"/>
    </xf>
    <xf numFmtId="3" fontId="0" fillId="0" borderId="38" xfId="0" applyNumberFormat="1" applyBorder="1" applyAlignment="1">
      <alignment vertical="center"/>
    </xf>
    <xf numFmtId="3" fontId="0" fillId="0" borderId="35" xfId="0" applyNumberFormat="1" applyBorder="1" applyAlignment="1">
      <alignment vertical="center"/>
    </xf>
    <xf numFmtId="3" fontId="0" fillId="0" borderId="39" xfId="0" applyNumberFormat="1" applyBorder="1" applyAlignment="1">
      <alignment vertical="center"/>
    </xf>
    <xf numFmtId="0" fontId="0" fillId="0" borderId="35" xfId="0" applyBorder="1" applyAlignment="1">
      <alignment vertical="center"/>
    </xf>
    <xf numFmtId="0" fontId="0" fillId="0" borderId="18" xfId="0" applyBorder="1" applyAlignment="1">
      <alignment horizontal="left" vertical="center" indent="2"/>
    </xf>
    <xf numFmtId="166" fontId="0" fillId="0" borderId="12" xfId="22" applyNumberFormat="1" applyFont="1" applyFill="1" applyBorder="1" applyAlignment="1">
      <alignment vertical="center"/>
    </xf>
    <xf numFmtId="3" fontId="0" fillId="0" borderId="7" xfId="0" applyNumberFormat="1" applyFont="1" applyFill="1" applyBorder="1" applyAlignment="1">
      <alignment vertical="center"/>
    </xf>
    <xf numFmtId="3" fontId="0" fillId="0" borderId="14" xfId="0" applyNumberFormat="1" applyFont="1" applyFill="1" applyBorder="1" applyAlignment="1">
      <alignment vertical="center"/>
    </xf>
    <xf numFmtId="3" fontId="0" fillId="0" borderId="6" xfId="0" applyNumberFormat="1" applyFont="1" applyFill="1" applyBorder="1" applyAlignment="1">
      <alignment vertical="center"/>
    </xf>
    <xf numFmtId="3" fontId="0" fillId="0" borderId="8" xfId="0" applyNumberFormat="1" applyFont="1" applyFill="1" applyBorder="1" applyAlignment="1">
      <alignment vertical="center"/>
    </xf>
    <xf numFmtId="0" fontId="0" fillId="0" borderId="5" xfId="0" applyFont="1" applyFill="1" applyBorder="1" applyAlignment="1">
      <alignment horizontal="left" vertical="center" indent="2"/>
    </xf>
    <xf numFmtId="3" fontId="3" fillId="0" borderId="6" xfId="0" applyNumberFormat="1" applyFont="1" applyFill="1" applyBorder="1" applyAlignment="1">
      <alignment/>
    </xf>
    <xf numFmtId="0" fontId="1" fillId="0" borderId="0" xfId="0" applyFont="1" applyBorder="1" applyAlignment="1">
      <alignment horizontal="center" vertical="center"/>
    </xf>
    <xf numFmtId="3" fontId="5" fillId="0" borderId="0" xfId="0" applyNumberFormat="1" applyFont="1" applyFill="1" applyBorder="1" applyAlignment="1">
      <alignment/>
    </xf>
    <xf numFmtId="3" fontId="5" fillId="0" borderId="0" xfId="15" applyNumberFormat="1" applyFont="1" applyFill="1" applyBorder="1" applyAlignment="1" applyProtection="1">
      <alignment/>
      <protection/>
    </xf>
    <xf numFmtId="166" fontId="5" fillId="0" borderId="0" xfId="22" applyNumberFormat="1" applyFont="1" applyFill="1" applyBorder="1" applyAlignment="1" applyProtection="1">
      <alignment/>
      <protection/>
    </xf>
    <xf numFmtId="164" fontId="5" fillId="0" borderId="0" xfId="15" applyNumberFormat="1" applyFont="1" applyFill="1" applyBorder="1" applyAlignment="1" applyProtection="1">
      <alignment/>
      <protection/>
    </xf>
    <xf numFmtId="0" fontId="3" fillId="0" borderId="40" xfId="0" applyFont="1" applyBorder="1" applyAlignment="1" applyProtection="1">
      <alignment horizontal="left" vertical="center" wrapText="1"/>
      <protection/>
    </xf>
    <xf numFmtId="0" fontId="3" fillId="0" borderId="41" xfId="0" applyFont="1" applyBorder="1" applyAlignment="1" applyProtection="1">
      <alignment horizontal="left" vertical="center" wrapText="1" indent="1"/>
      <protection/>
    </xf>
    <xf numFmtId="0" fontId="3" fillId="0" borderId="41" xfId="0" applyFont="1" applyBorder="1" applyAlignment="1" applyProtection="1">
      <alignment horizontal="left" vertical="center" wrapText="1"/>
      <protection/>
    </xf>
    <xf numFmtId="172" fontId="3" fillId="0" borderId="6" xfId="15" applyNumberFormat="1" applyFont="1" applyBorder="1" applyAlignment="1" applyProtection="1">
      <alignment/>
      <protection/>
    </xf>
    <xf numFmtId="172" fontId="3" fillId="0" borderId="7" xfId="15" applyNumberFormat="1" applyFont="1" applyBorder="1" applyAlignment="1" applyProtection="1">
      <alignment/>
      <protection/>
    </xf>
    <xf numFmtId="0" fontId="3" fillId="0" borderId="5" xfId="0" applyFont="1" applyBorder="1" applyAlignment="1" applyProtection="1">
      <alignment horizontal="left" vertical="center" wrapText="1"/>
      <protection/>
    </xf>
    <xf numFmtId="0" fontId="3" fillId="0" borderId="6" xfId="22" applyNumberFormat="1" applyFont="1" applyBorder="1" applyAlignment="1">
      <alignment vertical="center" wrapText="1"/>
    </xf>
    <xf numFmtId="1" fontId="3" fillId="0" borderId="7" xfId="22" applyNumberFormat="1" applyFont="1" applyBorder="1" applyAlignment="1">
      <alignment vertical="center" wrapText="1"/>
    </xf>
    <xf numFmtId="0" fontId="3" fillId="0" borderId="6" xfId="0" applyFont="1" applyFill="1" applyBorder="1" applyAlignment="1">
      <alignment wrapText="1"/>
    </xf>
    <xf numFmtId="0" fontId="3" fillId="0" borderId="0" xfId="0" applyFont="1" applyBorder="1" applyAlignment="1">
      <alignment/>
    </xf>
    <xf numFmtId="0" fontId="5" fillId="0" borderId="42" xfId="0" applyFont="1" applyBorder="1" applyAlignment="1">
      <alignment horizontal="center" vertical="center"/>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xf>
    <xf numFmtId="0" fontId="5" fillId="0" borderId="46" xfId="0" applyFont="1" applyBorder="1" applyAlignment="1">
      <alignment horizontal="center" vertical="center" wrapText="1"/>
    </xf>
    <xf numFmtId="0" fontId="5" fillId="0" borderId="18" xfId="0" applyFont="1" applyBorder="1" applyAlignment="1">
      <alignment horizontal="center"/>
    </xf>
    <xf numFmtId="0" fontId="3" fillId="0" borderId="9" xfId="0" applyFont="1" applyBorder="1" applyAlignment="1">
      <alignment/>
    </xf>
    <xf numFmtId="166" fontId="3" fillId="0" borderId="47" xfId="22" applyNumberFormat="1" applyFont="1" applyBorder="1" applyAlignment="1">
      <alignment/>
    </xf>
    <xf numFmtId="166" fontId="3" fillId="0" borderId="12" xfId="22" applyNumberFormat="1" applyFont="1" applyBorder="1" applyAlignment="1">
      <alignment/>
    </xf>
    <xf numFmtId="0" fontId="3" fillId="0" borderId="11" xfId="0" applyFont="1" applyBorder="1" applyAlignment="1">
      <alignment/>
    </xf>
    <xf numFmtId="166" fontId="3" fillId="0" borderId="16" xfId="22" applyNumberFormat="1" applyFont="1" applyBorder="1" applyAlignment="1">
      <alignment/>
    </xf>
    <xf numFmtId="0" fontId="5" fillId="0" borderId="5" xfId="0" applyFont="1" applyBorder="1" applyAlignment="1">
      <alignment horizontal="center"/>
    </xf>
    <xf numFmtId="166" fontId="3" fillId="0" borderId="48" xfId="22" applyNumberFormat="1" applyFont="1" applyBorder="1" applyAlignment="1">
      <alignment/>
    </xf>
    <xf numFmtId="166" fontId="3" fillId="0" borderId="8" xfId="22" applyNumberFormat="1" applyFont="1" applyBorder="1" applyAlignment="1">
      <alignment/>
    </xf>
    <xf numFmtId="166" fontId="3" fillId="0" borderId="17" xfId="22" applyNumberFormat="1" applyFont="1" applyBorder="1" applyAlignment="1">
      <alignment/>
    </xf>
    <xf numFmtId="166" fontId="5" fillId="0" borderId="8" xfId="22" applyNumberFormat="1" applyFont="1" applyBorder="1" applyAlignment="1">
      <alignment/>
    </xf>
    <xf numFmtId="166" fontId="5" fillId="0" borderId="17" xfId="22" applyNumberFormat="1" applyFont="1" applyBorder="1" applyAlignment="1">
      <alignment/>
    </xf>
    <xf numFmtId="166" fontId="5" fillId="0" borderId="48" xfId="22" applyNumberFormat="1" applyFont="1" applyBorder="1" applyAlignment="1">
      <alignment/>
    </xf>
    <xf numFmtId="0" fontId="3" fillId="0" borderId="8" xfId="0" applyFont="1" applyBorder="1" applyAlignment="1">
      <alignment/>
    </xf>
    <xf numFmtId="0" fontId="3" fillId="0" borderId="17" xfId="0" applyFont="1" applyBorder="1" applyAlignment="1">
      <alignment/>
    </xf>
    <xf numFmtId="0" fontId="5" fillId="0" borderId="13" xfId="0" applyFont="1" applyBorder="1" applyAlignment="1">
      <alignment horizontal="center"/>
    </xf>
    <xf numFmtId="3" fontId="5" fillId="0" borderId="42" xfId="0" applyNumberFormat="1" applyFont="1" applyBorder="1" applyAlignment="1">
      <alignment/>
    </xf>
    <xf numFmtId="3" fontId="5" fillId="0" borderId="43" xfId="0" applyNumberFormat="1" applyFont="1" applyBorder="1" applyAlignment="1">
      <alignment/>
    </xf>
    <xf numFmtId="3" fontId="5" fillId="0" borderId="44" xfId="0" applyNumberFormat="1" applyFont="1" applyBorder="1" applyAlignment="1">
      <alignment/>
    </xf>
    <xf numFmtId="3" fontId="5" fillId="0" borderId="45" xfId="0" applyNumberFormat="1" applyFont="1" applyBorder="1" applyAlignment="1">
      <alignment/>
    </xf>
    <xf numFmtId="0" fontId="5" fillId="0" borderId="46" xfId="0" applyFont="1" applyBorder="1" applyAlignment="1">
      <alignment/>
    </xf>
    <xf numFmtId="0" fontId="5" fillId="0" borderId="44" xfId="0" applyFont="1" applyBorder="1" applyAlignment="1">
      <alignment/>
    </xf>
    <xf numFmtId="0" fontId="3" fillId="0" borderId="49" xfId="0" applyFont="1" applyBorder="1" applyAlignment="1">
      <alignment/>
    </xf>
    <xf numFmtId="0" fontId="3" fillId="0" borderId="41" xfId="0" applyFont="1" applyBorder="1" applyAlignment="1" applyProtection="1" quotePrefix="1">
      <alignment horizontal="left" vertical="center"/>
      <protection/>
    </xf>
    <xf numFmtId="166" fontId="3" fillId="0" borderId="16" xfId="22" applyNumberFormat="1" applyFont="1" applyBorder="1" applyAlignment="1">
      <alignment vertical="center"/>
    </xf>
    <xf numFmtId="166" fontId="3" fillId="0" borderId="12" xfId="22" applyNumberFormat="1" applyFont="1" applyBorder="1" applyAlignment="1">
      <alignment vertical="center"/>
    </xf>
    <xf numFmtId="0" fontId="0" fillId="0" borderId="0" xfId="0" applyFont="1" applyAlignment="1">
      <alignment/>
    </xf>
    <xf numFmtId="3" fontId="3" fillId="0" borderId="20" xfId="22" applyNumberFormat="1" applyFont="1" applyBorder="1" applyAlignment="1">
      <alignment vertical="center" wrapText="1"/>
    </xf>
    <xf numFmtId="0" fontId="0" fillId="0" borderId="5" xfId="0" applyFont="1" applyBorder="1" applyAlignment="1">
      <alignment horizontal="left" vertical="center" indent="2"/>
    </xf>
    <xf numFmtId="0" fontId="0" fillId="0" borderId="41" xfId="0" applyFont="1" applyBorder="1" applyAlignment="1">
      <alignment horizontal="left" indent="2"/>
    </xf>
    <xf numFmtId="3" fontId="0" fillId="0" borderId="5" xfId="0" applyNumberFormat="1" applyFont="1" applyFill="1" applyBorder="1" applyAlignment="1">
      <alignment vertical="center"/>
    </xf>
    <xf numFmtId="3" fontId="0" fillId="0" borderId="18" xfId="0" applyNumberFormat="1" applyBorder="1" applyAlignment="1">
      <alignment vertical="center"/>
    </xf>
    <xf numFmtId="3" fontId="0" fillId="0" borderId="5" xfId="0" applyNumberFormat="1" applyBorder="1" applyAlignment="1">
      <alignment vertical="center"/>
    </xf>
    <xf numFmtId="0" fontId="3" fillId="0" borderId="7" xfId="0" applyFont="1" applyFill="1" applyBorder="1" applyAlignment="1">
      <alignment horizontal="right"/>
    </xf>
    <xf numFmtId="0" fontId="0" fillId="0" borderId="5" xfId="0" applyBorder="1" applyAlignment="1">
      <alignment vertical="center"/>
    </xf>
    <xf numFmtId="0" fontId="0" fillId="0" borderId="5" xfId="0" applyFont="1" applyBorder="1" applyAlignment="1">
      <alignment vertical="center"/>
    </xf>
    <xf numFmtId="0" fontId="2" fillId="2" borderId="33" xfId="0" applyFont="1" applyFill="1" applyBorder="1" applyAlignment="1">
      <alignment horizontal="left" vertical="center"/>
    </xf>
    <xf numFmtId="3" fontId="2" fillId="0" borderId="34" xfId="0" applyNumberFormat="1" applyFont="1" applyFill="1" applyBorder="1" applyAlignment="1">
      <alignment vertical="center"/>
    </xf>
    <xf numFmtId="3" fontId="2" fillId="0" borderId="38" xfId="0" applyNumberFormat="1" applyFont="1" applyFill="1" applyBorder="1" applyAlignment="1">
      <alignment vertical="center"/>
    </xf>
    <xf numFmtId="166" fontId="2" fillId="0" borderId="35" xfId="22" applyNumberFormat="1" applyFont="1" applyFill="1" applyBorder="1" applyAlignment="1">
      <alignment vertical="center"/>
    </xf>
    <xf numFmtId="3" fontId="2" fillId="0" borderId="36" xfId="0" applyNumberFormat="1" applyFont="1" applyFill="1" applyBorder="1" applyAlignment="1">
      <alignment vertical="center"/>
    </xf>
    <xf numFmtId="166" fontId="2" fillId="0" borderId="39" xfId="22" applyNumberFormat="1" applyFont="1" applyFill="1" applyBorder="1" applyAlignment="1">
      <alignment horizontal="right" vertical="center"/>
    </xf>
    <xf numFmtId="3" fontId="2" fillId="0" borderId="6" xfId="0" applyNumberFormat="1" applyFont="1" applyFill="1" applyBorder="1" applyAlignment="1">
      <alignment vertical="center"/>
    </xf>
    <xf numFmtId="166" fontId="0" fillId="0" borderId="17" xfId="22" applyNumberFormat="1" applyFont="1" applyFill="1" applyBorder="1" applyAlignment="1">
      <alignment horizontal="right" vertical="center"/>
    </xf>
    <xf numFmtId="3" fontId="3" fillId="0" borderId="50" xfId="0" applyNumberFormat="1" applyFont="1" applyBorder="1" applyAlignment="1">
      <alignment wrapText="1"/>
    </xf>
    <xf numFmtId="166" fontId="3" fillId="0" borderId="12" xfId="22" applyNumberFormat="1" applyFont="1" applyBorder="1" applyAlignment="1" applyProtection="1">
      <alignment/>
      <protection/>
    </xf>
    <xf numFmtId="0" fontId="2" fillId="2" borderId="28" xfId="0" applyFont="1" applyFill="1" applyBorder="1" applyAlignment="1">
      <alignment horizontal="right" vertical="center"/>
    </xf>
    <xf numFmtId="3" fontId="5" fillId="4" borderId="1" xfId="0" applyNumberFormat="1" applyFont="1" applyFill="1" applyBorder="1" applyAlignment="1">
      <alignment/>
    </xf>
    <xf numFmtId="3" fontId="5" fillId="5" borderId="2" xfId="15" applyNumberFormat="1" applyFont="1" applyFill="1" applyBorder="1" applyAlignment="1" applyProtection="1">
      <alignment/>
      <protection/>
    </xf>
    <xf numFmtId="166" fontId="5" fillId="4" borderId="26" xfId="22" applyNumberFormat="1" applyFont="1" applyFill="1" applyBorder="1" applyAlignment="1" applyProtection="1">
      <alignment/>
      <protection/>
    </xf>
    <xf numFmtId="164" fontId="5" fillId="5" borderId="1" xfId="15" applyNumberFormat="1" applyFont="1" applyFill="1" applyBorder="1" applyAlignment="1" applyProtection="1">
      <alignment/>
      <protection/>
    </xf>
    <xf numFmtId="166" fontId="5" fillId="4" borderId="4" xfId="22" applyNumberFormat="1" applyFont="1" applyFill="1" applyBorder="1" applyAlignment="1" applyProtection="1">
      <alignment/>
      <protection/>
    </xf>
    <xf numFmtId="164" fontId="5" fillId="4" borderId="51" xfId="15" applyNumberFormat="1" applyFont="1" applyFill="1" applyBorder="1" applyAlignment="1" applyProtection="1">
      <alignment/>
      <protection/>
    </xf>
    <xf numFmtId="3" fontId="2" fillId="4" borderId="42" xfId="0" applyNumberFormat="1" applyFont="1" applyFill="1" applyBorder="1" applyAlignment="1">
      <alignment vertical="center"/>
    </xf>
    <xf numFmtId="3" fontId="2" fillId="4" borderId="52" xfId="0" applyNumberFormat="1" applyFont="1" applyFill="1" applyBorder="1" applyAlignment="1">
      <alignment vertical="center"/>
    </xf>
    <xf numFmtId="166" fontId="2" fillId="4" borderId="44" xfId="22" applyNumberFormat="1" applyFont="1" applyFill="1" applyBorder="1" applyAlignment="1">
      <alignment vertical="center"/>
    </xf>
    <xf numFmtId="3" fontId="2" fillId="4" borderId="45" xfId="0" applyNumberFormat="1" applyFont="1" applyFill="1" applyBorder="1" applyAlignment="1">
      <alignment vertical="center"/>
    </xf>
    <xf numFmtId="166" fontId="2" fillId="4" borderId="46" xfId="22" applyNumberFormat="1" applyFont="1" applyFill="1" applyBorder="1" applyAlignment="1">
      <alignment horizontal="right" vertical="center"/>
    </xf>
    <xf numFmtId="3" fontId="2" fillId="4" borderId="53" xfId="0" applyNumberFormat="1" applyFont="1" applyFill="1" applyBorder="1" applyAlignment="1">
      <alignment vertical="center"/>
    </xf>
    <xf numFmtId="3" fontId="2" fillId="4" borderId="54" xfId="0" applyNumberFormat="1" applyFont="1" applyFill="1" applyBorder="1" applyAlignment="1">
      <alignment vertical="center"/>
    </xf>
    <xf numFmtId="3" fontId="2" fillId="4" borderId="55" xfId="0" applyNumberFormat="1" applyFont="1" applyFill="1" applyBorder="1" applyAlignment="1">
      <alignment vertical="center"/>
    </xf>
    <xf numFmtId="3" fontId="2" fillId="4" borderId="56" xfId="0" applyNumberFormat="1" applyFont="1" applyFill="1" applyBorder="1" applyAlignment="1">
      <alignment vertical="center"/>
    </xf>
    <xf numFmtId="3" fontId="2" fillId="4" borderId="42" xfId="0" applyNumberFormat="1" applyFont="1" applyFill="1" applyBorder="1" applyAlignment="1">
      <alignment horizontal="right" vertical="center"/>
    </xf>
    <xf numFmtId="3" fontId="2" fillId="4" borderId="52" xfId="0" applyNumberFormat="1" applyFont="1" applyFill="1" applyBorder="1" applyAlignment="1">
      <alignment horizontal="right" vertical="center"/>
    </xf>
    <xf numFmtId="3" fontId="2" fillId="4" borderId="45" xfId="0" applyNumberFormat="1" applyFont="1" applyFill="1" applyBorder="1" applyAlignment="1">
      <alignment horizontal="right" vertical="center"/>
    </xf>
    <xf numFmtId="166" fontId="2" fillId="4" borderId="46" xfId="22" applyNumberFormat="1" applyFont="1" applyFill="1" applyBorder="1" applyAlignment="1">
      <alignment vertical="center"/>
    </xf>
    <xf numFmtId="3" fontId="2" fillId="4" borderId="42" xfId="0" applyNumberFormat="1" applyFont="1" applyFill="1" applyBorder="1" applyAlignment="1">
      <alignment horizontal="left" vertical="center" indent="2"/>
    </xf>
    <xf numFmtId="3" fontId="2" fillId="4" borderId="44" xfId="0" applyNumberFormat="1" applyFont="1" applyFill="1" applyBorder="1" applyAlignment="1">
      <alignment vertical="center"/>
    </xf>
    <xf numFmtId="3" fontId="2" fillId="4" borderId="46" xfId="0" applyNumberFormat="1" applyFont="1" applyFill="1" applyBorder="1" applyAlignment="1">
      <alignment vertical="center"/>
    </xf>
    <xf numFmtId="3" fontId="2" fillId="4" borderId="2" xfId="0" applyNumberFormat="1" applyFont="1" applyFill="1" applyBorder="1" applyAlignment="1">
      <alignment horizontal="right" vertical="center"/>
    </xf>
    <xf numFmtId="166" fontId="2" fillId="4" borderId="4" xfId="22" applyNumberFormat="1" applyFont="1" applyFill="1" applyBorder="1" applyAlignment="1">
      <alignment vertical="center"/>
    </xf>
    <xf numFmtId="3" fontId="5" fillId="4" borderId="32" xfId="0" applyNumberFormat="1" applyFont="1" applyFill="1" applyBorder="1" applyAlignment="1">
      <alignment wrapText="1"/>
    </xf>
    <xf numFmtId="3" fontId="5" fillId="4" borderId="2" xfId="0" applyNumberFormat="1" applyFont="1" applyFill="1" applyBorder="1" applyAlignment="1">
      <alignment wrapText="1"/>
    </xf>
    <xf numFmtId="166" fontId="5" fillId="4" borderId="26" xfId="22" applyNumberFormat="1" applyFont="1" applyFill="1" applyBorder="1" applyAlignment="1">
      <alignment vertical="center" wrapText="1"/>
    </xf>
    <xf numFmtId="166" fontId="5" fillId="4" borderId="4" xfId="22" applyNumberFormat="1" applyFont="1" applyFill="1" applyBorder="1" applyAlignment="1">
      <alignment vertical="center" wrapText="1"/>
    </xf>
    <xf numFmtId="164" fontId="3" fillId="0" borderId="47" xfId="15" applyNumberFormat="1" applyFont="1" applyBorder="1" applyAlignment="1" applyProtection="1">
      <alignment/>
      <protection/>
    </xf>
    <xf numFmtId="164" fontId="3" fillId="0" borderId="52" xfId="15" applyNumberFormat="1" applyFont="1" applyBorder="1" applyAlignment="1" applyProtection="1">
      <alignment/>
      <protection/>
    </xf>
    <xf numFmtId="164" fontId="3" fillId="0" borderId="19" xfId="15" applyNumberFormat="1" applyFont="1" applyBorder="1" applyAlignment="1" applyProtection="1">
      <alignment/>
      <protection/>
    </xf>
    <xf numFmtId="168" fontId="3" fillId="0" borderId="7" xfId="15" applyNumberFormat="1" applyFont="1" applyBorder="1" applyAlignment="1" applyProtection="1">
      <alignment/>
      <protection/>
    </xf>
    <xf numFmtId="165" fontId="3" fillId="0" borderId="7" xfId="15" applyNumberFormat="1" applyFont="1" applyBorder="1" applyAlignment="1" applyProtection="1">
      <alignment/>
      <protection/>
    </xf>
    <xf numFmtId="165" fontId="5" fillId="4" borderId="54" xfId="15" applyNumberFormat="1" applyFont="1" applyFill="1" applyBorder="1" applyAlignment="1" applyProtection="1">
      <alignment/>
      <protection/>
    </xf>
    <xf numFmtId="168" fontId="2" fillId="4" borderId="52" xfId="0" applyNumberFormat="1" applyFont="1" applyFill="1" applyBorder="1" applyAlignment="1">
      <alignment vertical="center"/>
    </xf>
    <xf numFmtId="168" fontId="2" fillId="4" borderId="54" xfId="0" applyNumberFormat="1" applyFont="1" applyFill="1" applyBorder="1" applyAlignment="1">
      <alignment vertical="center"/>
    </xf>
    <xf numFmtId="168" fontId="3" fillId="0" borderId="7" xfId="0" applyNumberFormat="1" applyFont="1" applyBorder="1" applyAlignment="1">
      <alignment wrapText="1"/>
    </xf>
    <xf numFmtId="173" fontId="3" fillId="0" borderId="7" xfId="0" applyNumberFormat="1" applyFont="1" applyFill="1" applyBorder="1" applyAlignment="1">
      <alignment wrapText="1"/>
    </xf>
    <xf numFmtId="168" fontId="3" fillId="0" borderId="7" xfId="0" applyNumberFormat="1" applyFont="1" applyFill="1" applyBorder="1" applyAlignment="1">
      <alignment wrapText="1"/>
    </xf>
    <xf numFmtId="168" fontId="5" fillId="4" borderId="2" xfId="0" applyNumberFormat="1" applyFont="1" applyFill="1" applyBorder="1" applyAlignment="1">
      <alignment wrapText="1"/>
    </xf>
    <xf numFmtId="0" fontId="2" fillId="0" borderId="37" xfId="0" applyFont="1" applyBorder="1" applyAlignment="1">
      <alignment horizontal="center" vertical="center"/>
    </xf>
    <xf numFmtId="165" fontId="5" fillId="5" borderId="2" xfId="15" applyNumberFormat="1" applyFont="1" applyFill="1" applyBorder="1" applyAlignment="1" applyProtection="1">
      <alignment/>
      <protection/>
    </xf>
    <xf numFmtId="0" fontId="2" fillId="0" borderId="0" xfId="0" applyFont="1" applyAlignment="1">
      <alignment/>
    </xf>
    <xf numFmtId="0" fontId="2" fillId="0" borderId="0"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30" xfId="0" applyFont="1" applyBorder="1" applyAlignment="1">
      <alignment horizontal="center" vertical="center" wrapText="1"/>
    </xf>
    <xf numFmtId="0" fontId="2" fillId="0" borderId="56" xfId="0" applyFont="1" applyBorder="1" applyAlignment="1">
      <alignment horizontal="center" vertical="center" wrapText="1"/>
    </xf>
    <xf numFmtId="0" fontId="0" fillId="0" borderId="20" xfId="0" applyFont="1" applyBorder="1" applyAlignment="1">
      <alignment/>
    </xf>
    <xf numFmtId="0" fontId="0" fillId="0" borderId="10" xfId="0" applyFont="1" applyBorder="1" applyAlignment="1">
      <alignment/>
    </xf>
    <xf numFmtId="0" fontId="0" fillId="0" borderId="16" xfId="0" applyFont="1" applyBorder="1" applyAlignment="1">
      <alignment/>
    </xf>
    <xf numFmtId="0" fontId="0" fillId="0" borderId="9" xfId="0" applyFont="1" applyBorder="1" applyAlignment="1">
      <alignment/>
    </xf>
    <xf numFmtId="3" fontId="0" fillId="0" borderId="10" xfId="0" applyNumberFormat="1" applyFont="1" applyBorder="1" applyAlignment="1">
      <alignment/>
    </xf>
    <xf numFmtId="0" fontId="0" fillId="0" borderId="12" xfId="0" applyFont="1" applyBorder="1" applyAlignment="1">
      <alignment/>
    </xf>
    <xf numFmtId="0" fontId="0" fillId="0" borderId="11" xfId="0" applyFont="1" applyBorder="1" applyAlignment="1">
      <alignment/>
    </xf>
    <xf numFmtId="3" fontId="0" fillId="0" borderId="6" xfId="0" applyNumberFormat="1" applyFont="1" applyBorder="1" applyAlignment="1">
      <alignment/>
    </xf>
    <xf numFmtId="3" fontId="0" fillId="0" borderId="7" xfId="0" applyNumberFormat="1" applyFont="1" applyBorder="1" applyAlignment="1">
      <alignment/>
    </xf>
    <xf numFmtId="166" fontId="0" fillId="0" borderId="17" xfId="22" applyNumberFormat="1" applyFont="1" applyBorder="1" applyAlignment="1">
      <alignment vertical="center" wrapText="1"/>
    </xf>
    <xf numFmtId="3" fontId="0" fillId="0" borderId="6" xfId="0" applyNumberFormat="1" applyFont="1" applyBorder="1" applyAlignment="1">
      <alignment/>
    </xf>
    <xf numFmtId="3" fontId="0" fillId="0" borderId="7" xfId="0" applyNumberFormat="1" applyFont="1" applyBorder="1" applyAlignment="1">
      <alignment/>
    </xf>
    <xf numFmtId="166" fontId="0" fillId="0" borderId="8" xfId="22" applyNumberFormat="1" applyFont="1" applyBorder="1" applyAlignment="1">
      <alignment vertical="center" wrapText="1"/>
    </xf>
    <xf numFmtId="0" fontId="0" fillId="0" borderId="14" xfId="0" applyFont="1" applyBorder="1" applyAlignment="1">
      <alignment/>
    </xf>
    <xf numFmtId="0" fontId="0" fillId="0" borderId="7" xfId="0" applyFont="1" applyBorder="1" applyAlignment="1">
      <alignment/>
    </xf>
    <xf numFmtId="166" fontId="0" fillId="0" borderId="17" xfId="22" applyNumberFormat="1" applyFont="1" applyBorder="1" applyAlignment="1">
      <alignment vertical="center"/>
    </xf>
    <xf numFmtId="1" fontId="0" fillId="0" borderId="6" xfId="22" applyNumberFormat="1" applyFont="1" applyBorder="1" applyAlignment="1">
      <alignment vertical="center"/>
    </xf>
    <xf numFmtId="0" fontId="0" fillId="0" borderId="7" xfId="0" applyFont="1" applyBorder="1" applyAlignment="1">
      <alignment/>
    </xf>
    <xf numFmtId="3" fontId="0" fillId="0" borderId="14" xfId="0" applyNumberFormat="1" applyFont="1" applyBorder="1" applyAlignment="1">
      <alignment/>
    </xf>
    <xf numFmtId="3" fontId="0" fillId="0" borderId="0" xfId="0" applyNumberFormat="1" applyFont="1" applyAlignment="1">
      <alignment/>
    </xf>
    <xf numFmtId="0" fontId="0" fillId="0" borderId="6" xfId="0" applyFont="1" applyBorder="1" applyAlignment="1">
      <alignment/>
    </xf>
    <xf numFmtId="0" fontId="0" fillId="0" borderId="5" xfId="0" applyFont="1" applyBorder="1" applyAlignment="1">
      <alignment horizontal="left" vertical="center" indent="3"/>
    </xf>
    <xf numFmtId="3" fontId="0" fillId="0" borderId="7" xfId="0" applyNumberFormat="1" applyFont="1" applyFill="1" applyBorder="1" applyAlignment="1">
      <alignment/>
    </xf>
    <xf numFmtId="0" fontId="2" fillId="2" borderId="5" xfId="0" applyFont="1" applyFill="1" applyBorder="1" applyAlignment="1">
      <alignment horizontal="right" vertical="center"/>
    </xf>
    <xf numFmtId="3" fontId="2" fillId="6" borderId="6" xfId="0" applyNumberFormat="1" applyFont="1" applyFill="1" applyBorder="1" applyAlignment="1">
      <alignment/>
    </xf>
    <xf numFmtId="3" fontId="2" fillId="6" borderId="7" xfId="0" applyNumberFormat="1" applyFont="1" applyFill="1" applyBorder="1" applyAlignment="1">
      <alignment/>
    </xf>
    <xf numFmtId="166" fontId="2" fillId="6" borderId="17" xfId="22" applyNumberFormat="1" applyFont="1" applyFill="1" applyBorder="1" applyAlignment="1">
      <alignment vertical="center" wrapText="1"/>
    </xf>
    <xf numFmtId="166" fontId="2" fillId="6" borderId="8" xfId="22" applyNumberFormat="1" applyFont="1" applyFill="1" applyBorder="1" applyAlignment="1">
      <alignment vertical="center"/>
    </xf>
    <xf numFmtId="3" fontId="2" fillId="6" borderId="14" xfId="22" applyNumberFormat="1" applyFont="1" applyFill="1" applyBorder="1" applyAlignment="1">
      <alignment vertical="center"/>
    </xf>
    <xf numFmtId="3" fontId="2" fillId="6" borderId="7" xfId="22" applyNumberFormat="1" applyFont="1" applyFill="1" applyBorder="1" applyAlignment="1">
      <alignment vertical="center"/>
    </xf>
    <xf numFmtId="3" fontId="2" fillId="6" borderId="14" xfId="0" applyNumberFormat="1" applyFont="1" applyFill="1" applyBorder="1" applyAlignment="1">
      <alignment/>
    </xf>
    <xf numFmtId="0" fontId="2" fillId="2" borderId="5" xfId="0" applyFont="1" applyFill="1" applyBorder="1" applyAlignment="1">
      <alignment horizontal="left" vertical="center"/>
    </xf>
    <xf numFmtId="3" fontId="2" fillId="0" borderId="6" xfId="0" applyNumberFormat="1" applyFont="1" applyFill="1" applyBorder="1" applyAlignment="1">
      <alignment/>
    </xf>
    <xf numFmtId="3" fontId="2" fillId="0" borderId="7" xfId="0" applyNumberFormat="1" applyFont="1" applyFill="1" applyBorder="1" applyAlignment="1">
      <alignment/>
    </xf>
    <xf numFmtId="166" fontId="2" fillId="0" borderId="17" xfId="22" applyNumberFormat="1" applyFont="1" applyFill="1" applyBorder="1" applyAlignment="1">
      <alignment vertical="center" wrapText="1"/>
    </xf>
    <xf numFmtId="166" fontId="2" fillId="0" borderId="8" xfId="22" applyNumberFormat="1" applyFont="1" applyFill="1" applyBorder="1" applyAlignment="1">
      <alignment vertical="center"/>
    </xf>
    <xf numFmtId="3" fontId="2" fillId="0" borderId="14" xfId="22" applyNumberFormat="1" applyFont="1" applyFill="1" applyBorder="1" applyAlignment="1">
      <alignment vertical="center"/>
    </xf>
    <xf numFmtId="3" fontId="2" fillId="0" borderId="7" xfId="22" applyNumberFormat="1" applyFont="1" applyFill="1" applyBorder="1" applyAlignment="1">
      <alignment vertical="center"/>
    </xf>
    <xf numFmtId="3" fontId="2" fillId="0" borderId="14" xfId="0" applyNumberFormat="1" applyFont="1" applyFill="1" applyBorder="1" applyAlignment="1">
      <alignment/>
    </xf>
    <xf numFmtId="3" fontId="0" fillId="0" borderId="6" xfId="0" applyNumberFormat="1" applyFont="1" applyFill="1" applyBorder="1" applyAlignment="1">
      <alignment/>
    </xf>
    <xf numFmtId="166" fontId="0" fillId="0" borderId="17" xfId="22" applyNumberFormat="1" applyFont="1" applyFill="1" applyBorder="1" applyAlignment="1">
      <alignment vertical="center" wrapText="1"/>
    </xf>
    <xf numFmtId="3" fontId="0" fillId="0" borderId="14" xfId="22" applyNumberFormat="1" applyFont="1" applyFill="1" applyBorder="1" applyAlignment="1">
      <alignment vertical="center"/>
    </xf>
    <xf numFmtId="3" fontId="0" fillId="0" borderId="7" xfId="22" applyNumberFormat="1" applyFont="1" applyFill="1" applyBorder="1" applyAlignment="1">
      <alignment vertical="center"/>
    </xf>
    <xf numFmtId="3" fontId="0" fillId="0" borderId="14" xfId="0" applyNumberFormat="1" applyFont="1" applyFill="1" applyBorder="1" applyAlignment="1">
      <alignment/>
    </xf>
    <xf numFmtId="1" fontId="2" fillId="6" borderId="7" xfId="22" applyNumberFormat="1" applyFont="1" applyFill="1" applyBorder="1" applyAlignment="1">
      <alignment vertical="center"/>
    </xf>
    <xf numFmtId="0" fontId="0" fillId="0" borderId="6" xfId="0" applyFont="1" applyBorder="1" applyAlignment="1">
      <alignment/>
    </xf>
    <xf numFmtId="0" fontId="0" fillId="0" borderId="17" xfId="0" applyFont="1" applyBorder="1" applyAlignment="1">
      <alignment/>
    </xf>
    <xf numFmtId="0" fontId="0" fillId="0" borderId="8" xfId="0" applyFont="1" applyBorder="1" applyAlignment="1">
      <alignment/>
    </xf>
    <xf numFmtId="0" fontId="0" fillId="0" borderId="14" xfId="0" applyFont="1" applyBorder="1" applyAlignment="1">
      <alignment/>
    </xf>
    <xf numFmtId="0" fontId="9" fillId="0" borderId="14" xfId="21" applyFont="1" applyFill="1" applyBorder="1" applyAlignment="1">
      <alignment horizontal="right" wrapText="1"/>
      <protection/>
    </xf>
    <xf numFmtId="1" fontId="0" fillId="0" borderId="7" xfId="0" applyNumberFormat="1" applyFont="1" applyBorder="1" applyAlignment="1">
      <alignment/>
    </xf>
    <xf numFmtId="0" fontId="0" fillId="0" borderId="57" xfId="0" applyFont="1" applyFill="1" applyBorder="1" applyAlignment="1">
      <alignment/>
    </xf>
    <xf numFmtId="0" fontId="2" fillId="0" borderId="5" xfId="0" applyFont="1" applyBorder="1" applyAlignment="1">
      <alignment horizontal="left" vertical="center" indent="1"/>
    </xf>
    <xf numFmtId="3" fontId="0" fillId="0" borderId="7" xfId="0" applyNumberFormat="1" applyFont="1" applyBorder="1" applyAlignment="1">
      <alignment horizontal="right"/>
    </xf>
    <xf numFmtId="0" fontId="0" fillId="0" borderId="14" xfId="0" applyFont="1" applyBorder="1" applyAlignment="1">
      <alignment horizontal="left" indent="2"/>
    </xf>
    <xf numFmtId="0" fontId="0" fillId="0" borderId="7" xfId="0" applyFont="1" applyBorder="1" applyAlignment="1">
      <alignment horizontal="left" indent="2"/>
    </xf>
    <xf numFmtId="0" fontId="0" fillId="0" borderId="17" xfId="0" applyFont="1" applyBorder="1" applyAlignment="1">
      <alignment horizontal="left" indent="2"/>
    </xf>
    <xf numFmtId="0" fontId="0" fillId="0" borderId="6" xfId="0" applyFont="1" applyBorder="1" applyAlignment="1">
      <alignment horizontal="left" indent="2"/>
    </xf>
    <xf numFmtId="0" fontId="0" fillId="0" borderId="8" xfId="0" applyFont="1" applyBorder="1" applyAlignment="1">
      <alignment horizontal="left" indent="2"/>
    </xf>
    <xf numFmtId="0" fontId="0" fillId="0" borderId="0" xfId="0" applyFont="1" applyAlignment="1">
      <alignment horizontal="left" indent="2"/>
    </xf>
    <xf numFmtId="0" fontId="0" fillId="0" borderId="7" xfId="0" applyFont="1" applyFill="1" applyBorder="1" applyAlignment="1">
      <alignment/>
    </xf>
    <xf numFmtId="1" fontId="0" fillId="0" borderId="14" xfId="0" applyNumberFormat="1" applyFont="1" applyBorder="1" applyAlignment="1">
      <alignment/>
    </xf>
    <xf numFmtId="1" fontId="0" fillId="0" borderId="14" xfId="22" applyNumberFormat="1" applyFont="1" applyBorder="1" applyAlignment="1">
      <alignment vertical="center"/>
    </xf>
    <xf numFmtId="1" fontId="0" fillId="0" borderId="7" xfId="22" applyNumberFormat="1" applyFont="1" applyBorder="1" applyAlignment="1">
      <alignment vertical="center"/>
    </xf>
    <xf numFmtId="3" fontId="9" fillId="0" borderId="6" xfId="21" applyNumberFormat="1" applyFont="1" applyFill="1" applyBorder="1" applyAlignment="1">
      <alignment horizontal="right" wrapText="1"/>
      <protection/>
    </xf>
    <xf numFmtId="166" fontId="2" fillId="0" borderId="17" xfId="22" applyNumberFormat="1" applyFont="1" applyFill="1" applyBorder="1" applyAlignment="1">
      <alignment vertical="center"/>
    </xf>
    <xf numFmtId="168" fontId="2" fillId="6" borderId="7" xfId="0" applyNumberFormat="1" applyFont="1" applyFill="1" applyBorder="1" applyAlignment="1">
      <alignment/>
    </xf>
    <xf numFmtId="168" fontId="2" fillId="6" borderId="14" xfId="0" applyNumberFormat="1" applyFont="1" applyFill="1" applyBorder="1" applyAlignment="1">
      <alignment/>
    </xf>
    <xf numFmtId="0" fontId="2" fillId="2" borderId="5" xfId="0" applyFont="1" applyFill="1" applyBorder="1" applyAlignment="1">
      <alignment horizontal="left" vertical="center" indent="2"/>
    </xf>
    <xf numFmtId="166" fontId="2" fillId="0" borderId="14" xfId="22" applyNumberFormat="1" applyFont="1" applyFill="1" applyBorder="1" applyAlignment="1">
      <alignment vertical="center"/>
    </xf>
    <xf numFmtId="1" fontId="2" fillId="0" borderId="7" xfId="22" applyNumberFormat="1" applyFont="1" applyFill="1" applyBorder="1" applyAlignment="1">
      <alignment vertical="center"/>
    </xf>
    <xf numFmtId="0" fontId="2" fillId="0" borderId="6" xfId="0" applyFont="1" applyFill="1" applyBorder="1" applyAlignment="1">
      <alignment/>
    </xf>
    <xf numFmtId="0" fontId="2" fillId="0" borderId="7" xfId="0" applyFont="1" applyFill="1" applyBorder="1" applyAlignment="1">
      <alignment/>
    </xf>
    <xf numFmtId="0" fontId="2" fillId="0" borderId="8" xfId="0" applyFont="1" applyFill="1" applyBorder="1" applyAlignment="1">
      <alignment/>
    </xf>
    <xf numFmtId="0" fontId="0" fillId="0" borderId="6" xfId="0" applyFont="1" applyFill="1" applyBorder="1" applyAlignment="1">
      <alignment/>
    </xf>
    <xf numFmtId="1" fontId="0" fillId="0" borderId="14" xfId="22" applyNumberFormat="1" applyFont="1" applyFill="1" applyBorder="1" applyAlignment="1">
      <alignment vertical="center"/>
    </xf>
    <xf numFmtId="1" fontId="0" fillId="0" borderId="7" xfId="22" applyNumberFormat="1" applyFont="1" applyFill="1" applyBorder="1" applyAlignment="1">
      <alignment vertical="center"/>
    </xf>
    <xf numFmtId="0" fontId="0" fillId="0" borderId="0" xfId="0" applyFont="1" applyFill="1" applyAlignment="1">
      <alignment/>
    </xf>
    <xf numFmtId="166" fontId="0" fillId="0" borderId="14" xfId="22" applyNumberFormat="1" applyFont="1" applyBorder="1" applyAlignment="1">
      <alignment vertical="center"/>
    </xf>
    <xf numFmtId="0" fontId="2" fillId="0" borderId="5" xfId="0" applyFont="1" applyFill="1" applyBorder="1" applyAlignment="1">
      <alignment horizontal="left" vertical="center" indent="1"/>
    </xf>
    <xf numFmtId="166" fontId="2" fillId="0" borderId="7" xfId="22" applyNumberFormat="1" applyFont="1" applyFill="1" applyBorder="1" applyAlignment="1">
      <alignment vertical="center"/>
    </xf>
    <xf numFmtId="0" fontId="0" fillId="2" borderId="5" xfId="0" applyFont="1" applyFill="1" applyBorder="1" applyAlignment="1">
      <alignment vertical="center"/>
    </xf>
    <xf numFmtId="3" fontId="2" fillId="4" borderId="42" xfId="0" applyNumberFormat="1" applyFont="1" applyFill="1" applyBorder="1" applyAlignment="1">
      <alignment/>
    </xf>
    <xf numFmtId="3" fontId="2" fillId="4" borderId="52" xfId="0" applyNumberFormat="1" applyFont="1" applyFill="1" applyBorder="1" applyAlignment="1">
      <alignment/>
    </xf>
    <xf numFmtId="166" fontId="2" fillId="6" borderId="44" xfId="22" applyNumberFormat="1" applyFont="1" applyFill="1" applyBorder="1" applyAlignment="1">
      <alignment vertical="center"/>
    </xf>
    <xf numFmtId="168" fontId="2" fillId="4" borderId="52" xfId="0" applyNumberFormat="1" applyFont="1" applyFill="1" applyBorder="1" applyAlignment="1">
      <alignment/>
    </xf>
    <xf numFmtId="3" fontId="2" fillId="4" borderId="32" xfId="0" applyNumberFormat="1" applyFont="1" applyFill="1" applyBorder="1" applyAlignment="1">
      <alignment horizontal="right" vertical="center"/>
    </xf>
    <xf numFmtId="168" fontId="2" fillId="4" borderId="2" xfId="0" applyNumberFormat="1" applyFont="1" applyFill="1" applyBorder="1" applyAlignment="1">
      <alignment horizontal="right" vertical="center"/>
    </xf>
    <xf numFmtId="0" fontId="2" fillId="0" borderId="0" xfId="0" applyFont="1" applyAlignment="1" applyProtection="1">
      <alignment horizontal="left" vertical="center"/>
      <protection/>
    </xf>
    <xf numFmtId="3" fontId="2" fillId="0" borderId="9" xfId="0" applyNumberFormat="1" applyFont="1" applyFill="1" applyBorder="1" applyAlignment="1">
      <alignment vertical="center"/>
    </xf>
    <xf numFmtId="3" fontId="2" fillId="0" borderId="16" xfId="0" applyNumberFormat="1" applyFont="1" applyFill="1" applyBorder="1" applyAlignment="1">
      <alignment vertical="center"/>
    </xf>
    <xf numFmtId="3" fontId="2" fillId="0" borderId="12" xfId="0" applyNumberFormat="1" applyFont="1" applyFill="1" applyBorder="1" applyAlignment="1">
      <alignment vertical="center"/>
    </xf>
    <xf numFmtId="168" fontId="2" fillId="0" borderId="9" xfId="0" applyNumberFormat="1" applyFont="1" applyFill="1" applyBorder="1" applyAlignment="1">
      <alignment vertical="center"/>
    </xf>
    <xf numFmtId="168" fontId="2" fillId="0" borderId="21" xfId="0" applyNumberFormat="1" applyFont="1" applyFill="1" applyBorder="1" applyAlignment="1">
      <alignment vertical="center"/>
    </xf>
    <xf numFmtId="168" fontId="2" fillId="0" borderId="58" xfId="0" applyNumberFormat="1" applyFont="1" applyFill="1" applyBorder="1" applyAlignment="1">
      <alignment vertical="center"/>
    </xf>
    <xf numFmtId="3" fontId="2" fillId="0" borderId="17" xfId="0" applyNumberFormat="1" applyFont="1" applyFill="1" applyBorder="1" applyAlignment="1">
      <alignment vertical="center"/>
    </xf>
    <xf numFmtId="3" fontId="0" fillId="0" borderId="8" xfId="0" applyNumberFormat="1" applyFont="1" applyBorder="1" applyAlignment="1">
      <alignment vertical="center"/>
    </xf>
    <xf numFmtId="168" fontId="0" fillId="0" borderId="6" xfId="0" applyNumberFormat="1" applyFont="1" applyBorder="1" applyAlignment="1">
      <alignment vertical="center"/>
    </xf>
    <xf numFmtId="168" fontId="2" fillId="0" borderId="7" xfId="0" applyNumberFormat="1" applyFont="1" applyFill="1" applyBorder="1" applyAlignment="1">
      <alignment vertical="center"/>
    </xf>
    <xf numFmtId="168" fontId="0" fillId="0" borderId="59" xfId="0" applyNumberFormat="1" applyFont="1" applyBorder="1" applyAlignment="1">
      <alignment vertical="center"/>
    </xf>
    <xf numFmtId="168" fontId="2" fillId="0" borderId="14" xfId="0" applyNumberFormat="1" applyFont="1" applyFill="1" applyBorder="1" applyAlignment="1">
      <alignment vertical="center"/>
    </xf>
    <xf numFmtId="3" fontId="2" fillId="4" borderId="53" xfId="0" applyNumberFormat="1" applyFont="1" applyFill="1" applyBorder="1" applyAlignment="1">
      <alignment/>
    </xf>
    <xf numFmtId="3" fontId="2" fillId="4" borderId="30" xfId="0" applyNumberFormat="1" applyFont="1" applyFill="1" applyBorder="1" applyAlignment="1">
      <alignment vertical="center"/>
    </xf>
    <xf numFmtId="168" fontId="2" fillId="4" borderId="53" xfId="0" applyNumberFormat="1" applyFont="1" applyFill="1" applyBorder="1" applyAlignment="1">
      <alignment vertical="center"/>
    </xf>
    <xf numFmtId="168" fontId="2" fillId="4" borderId="31" xfId="0" applyNumberFormat="1" applyFont="1" applyFill="1" applyBorder="1" applyAlignment="1">
      <alignment vertical="center"/>
    </xf>
    <xf numFmtId="3" fontId="0" fillId="0" borderId="9" xfId="0" applyNumberFormat="1" applyFont="1" applyBorder="1" applyAlignment="1">
      <alignment/>
    </xf>
    <xf numFmtId="3" fontId="0" fillId="0" borderId="11" xfId="0" applyNumberFormat="1" applyFont="1" applyBorder="1" applyAlignment="1">
      <alignment/>
    </xf>
    <xf numFmtId="3" fontId="2" fillId="4" borderId="45" xfId="22" applyNumberFormat="1" applyFont="1" applyFill="1" applyBorder="1" applyAlignment="1">
      <alignment vertical="center"/>
    </xf>
    <xf numFmtId="3" fontId="2" fillId="4" borderId="52" xfId="22" applyNumberFormat="1" applyFont="1" applyFill="1" applyBorder="1" applyAlignment="1">
      <alignment vertical="center"/>
    </xf>
    <xf numFmtId="166" fontId="2" fillId="6" borderId="46" xfId="22" applyNumberFormat="1" applyFont="1" applyFill="1" applyBorder="1" applyAlignment="1">
      <alignment vertical="center" wrapText="1"/>
    </xf>
    <xf numFmtId="0" fontId="2" fillId="0" borderId="0" xfId="0" applyFont="1" applyAlignment="1">
      <alignment horizontal="left" vertical="center"/>
    </xf>
    <xf numFmtId="0" fontId="2" fillId="0" borderId="0" xfId="0" applyFont="1" applyAlignment="1">
      <alignment horizontal="centerContinuous" vertical="center"/>
    </xf>
    <xf numFmtId="3" fontId="2" fillId="0" borderId="1"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0" fontId="0" fillId="0" borderId="0" xfId="0" applyFont="1" applyAlignment="1">
      <alignment vertical="center" wrapText="1"/>
    </xf>
    <xf numFmtId="0" fontId="2" fillId="0" borderId="19" xfId="0" applyFont="1" applyBorder="1" applyAlignment="1">
      <alignment vertical="center"/>
    </xf>
    <xf numFmtId="3" fontId="2" fillId="0" borderId="20" xfId="0" applyNumberFormat="1" applyFont="1" applyBorder="1" applyAlignment="1">
      <alignment horizontal="center" vertical="center" wrapText="1"/>
    </xf>
    <xf numFmtId="3" fontId="0" fillId="0" borderId="21" xfId="0" applyNumberFormat="1" applyFont="1" applyBorder="1" applyAlignment="1">
      <alignment vertical="center"/>
    </xf>
    <xf numFmtId="0" fontId="0" fillId="0" borderId="23" xfId="0" applyFont="1" applyBorder="1" applyAlignment="1">
      <alignment vertical="center"/>
    </xf>
    <xf numFmtId="3" fontId="0" fillId="0" borderId="20" xfId="0" applyNumberFormat="1" applyFont="1" applyBorder="1" applyAlignment="1">
      <alignment vertical="center"/>
    </xf>
    <xf numFmtId="3" fontId="0" fillId="0" borderId="60" xfId="0" applyNumberFormat="1" applyFont="1" applyBorder="1" applyAlignment="1">
      <alignment vertical="center"/>
    </xf>
    <xf numFmtId="3" fontId="0" fillId="0" borderId="15" xfId="0" applyNumberFormat="1" applyFont="1" applyBorder="1" applyAlignment="1">
      <alignment/>
    </xf>
    <xf numFmtId="3" fontId="0" fillId="0" borderId="7" xfId="0" applyNumberFormat="1" applyFont="1" applyBorder="1" applyAlignment="1">
      <alignment vertical="center"/>
    </xf>
    <xf numFmtId="168" fontId="0" fillId="0" borderId="7" xfId="0" applyNumberFormat="1" applyFont="1" applyBorder="1" applyAlignment="1">
      <alignment vertical="center"/>
    </xf>
    <xf numFmtId="3" fontId="0" fillId="0" borderId="6" xfId="0" applyNumberFormat="1" applyFont="1" applyBorder="1" applyAlignment="1">
      <alignment vertical="center"/>
    </xf>
    <xf numFmtId="168" fontId="2" fillId="4" borderId="42" xfId="0" applyNumberFormat="1" applyFont="1" applyFill="1" applyBorder="1" applyAlignment="1">
      <alignment vertical="center"/>
    </xf>
    <xf numFmtId="168" fontId="2" fillId="4" borderId="43" xfId="0" applyNumberFormat="1" applyFont="1" applyFill="1" applyBorder="1" applyAlignment="1">
      <alignment vertical="center"/>
    </xf>
    <xf numFmtId="168" fontId="2" fillId="4" borderId="44" xfId="0" applyNumberFormat="1" applyFont="1" applyFill="1" applyBorder="1" applyAlignment="1">
      <alignment vertical="center"/>
    </xf>
    <xf numFmtId="3" fontId="0" fillId="0" borderId="61" xfId="0" applyNumberFormat="1" applyFont="1" applyBorder="1" applyAlignment="1">
      <alignment vertical="center"/>
    </xf>
    <xf numFmtId="0" fontId="0" fillId="0" borderId="60" xfId="0" applyFont="1" applyBorder="1" applyAlignment="1">
      <alignment vertical="center"/>
    </xf>
    <xf numFmtId="3" fontId="0" fillId="0" borderId="24" xfId="0" applyNumberFormat="1" applyFont="1" applyBorder="1" applyAlignment="1">
      <alignment vertical="center"/>
    </xf>
    <xf numFmtId="3" fontId="0" fillId="0" borderId="59" xfId="0" applyNumberFormat="1" applyFont="1" applyBorder="1" applyAlignment="1">
      <alignment vertical="center"/>
    </xf>
    <xf numFmtId="168" fontId="0" fillId="0" borderId="9" xfId="0" applyNumberFormat="1" applyFont="1" applyBorder="1" applyAlignment="1">
      <alignment vertical="center"/>
    </xf>
    <xf numFmtId="168" fontId="0" fillId="0" borderId="10" xfId="0" applyNumberFormat="1" applyFont="1" applyBorder="1" applyAlignment="1">
      <alignment vertical="center"/>
    </xf>
    <xf numFmtId="168" fontId="0" fillId="0" borderId="58" xfId="0" applyNumberFormat="1" applyFont="1" applyBorder="1" applyAlignment="1">
      <alignment vertical="center"/>
    </xf>
    <xf numFmtId="3" fontId="2" fillId="4" borderId="62" xfId="0" applyNumberFormat="1" applyFont="1" applyFill="1" applyBorder="1" applyAlignment="1">
      <alignment vertical="center"/>
    </xf>
    <xf numFmtId="3" fontId="0" fillId="0" borderId="9" xfId="0" applyNumberFormat="1" applyFont="1" applyBorder="1" applyAlignment="1">
      <alignment vertical="center"/>
    </xf>
    <xf numFmtId="3" fontId="0" fillId="0" borderId="10" xfId="0" applyNumberFormat="1" applyFont="1" applyBorder="1" applyAlignment="1">
      <alignment vertical="center"/>
    </xf>
    <xf numFmtId="0" fontId="0" fillId="0" borderId="58" xfId="0" applyFont="1" applyBorder="1" applyAlignment="1">
      <alignment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0" fontId="0" fillId="0" borderId="5" xfId="0" applyFont="1" applyBorder="1" applyAlignment="1">
      <alignment horizontal="left" indent="2"/>
    </xf>
    <xf numFmtId="3" fontId="0" fillId="0" borderId="63" xfId="0" applyNumberFormat="1" applyFont="1" applyBorder="1" applyAlignment="1">
      <alignment vertical="center"/>
    </xf>
    <xf numFmtId="3" fontId="0" fillId="0" borderId="0" xfId="0" applyNumberFormat="1" applyFont="1" applyBorder="1" applyAlignment="1">
      <alignment/>
    </xf>
    <xf numFmtId="168" fontId="0" fillId="0" borderId="14" xfId="0" applyNumberFormat="1" applyFont="1" applyBorder="1" applyAlignment="1">
      <alignment vertical="center"/>
    </xf>
    <xf numFmtId="3" fontId="2" fillId="4" borderId="13" xfId="0" applyNumberFormat="1" applyFont="1" applyFill="1" applyBorder="1" applyAlignment="1">
      <alignment vertical="center"/>
    </xf>
    <xf numFmtId="168" fontId="2" fillId="4" borderId="45" xfId="0" applyNumberFormat="1" applyFont="1" applyFill="1" applyBorder="1" applyAlignment="1">
      <alignment vertical="center"/>
    </xf>
    <xf numFmtId="168" fontId="2" fillId="4" borderId="62" xfId="0" applyNumberFormat="1" applyFont="1" applyFill="1" applyBorder="1" applyAlignment="1">
      <alignment vertical="center"/>
    </xf>
    <xf numFmtId="0" fontId="2" fillId="0" borderId="32" xfId="0" applyFont="1" applyBorder="1" applyAlignment="1">
      <alignment vertical="center"/>
    </xf>
    <xf numFmtId="168" fontId="2" fillId="4" borderId="52" xfId="0" applyNumberFormat="1" applyFont="1" applyFill="1" applyBorder="1" applyAlignment="1">
      <alignment/>
    </xf>
    <xf numFmtId="0" fontId="0" fillId="0" borderId="64" xfId="0" applyFont="1" applyBorder="1" applyAlignment="1">
      <alignment vertical="center"/>
    </xf>
    <xf numFmtId="3" fontId="0" fillId="0" borderId="65" xfId="0" applyNumberFormat="1" applyFont="1" applyBorder="1" applyAlignment="1">
      <alignment vertical="center"/>
    </xf>
    <xf numFmtId="3" fontId="0" fillId="0" borderId="64" xfId="0" applyNumberFormat="1" applyFont="1" applyBorder="1" applyAlignment="1">
      <alignment vertical="center"/>
    </xf>
    <xf numFmtId="0" fontId="0" fillId="0" borderId="5" xfId="0" applyFont="1" applyFill="1" applyBorder="1" applyAlignment="1">
      <alignment horizontal="right"/>
    </xf>
    <xf numFmtId="3" fontId="0" fillId="0" borderId="7" xfId="0" applyNumberFormat="1" applyFont="1" applyFill="1" applyBorder="1" applyAlignment="1">
      <alignment horizontal="right" vertical="center"/>
    </xf>
    <xf numFmtId="3" fontId="0" fillId="0" borderId="59" xfId="0" applyNumberFormat="1" applyFont="1" applyFill="1" applyBorder="1" applyAlignment="1">
      <alignment horizontal="right" vertical="center"/>
    </xf>
    <xf numFmtId="168" fontId="0" fillId="0" borderId="6" xfId="0" applyNumberFormat="1" applyFont="1" applyFill="1" applyBorder="1" applyAlignment="1">
      <alignment horizontal="right" vertical="center"/>
    </xf>
    <xf numFmtId="168" fontId="0" fillId="0" borderId="59" xfId="0" applyNumberFormat="1" applyFont="1" applyFill="1" applyBorder="1" applyAlignment="1">
      <alignment horizontal="right" vertical="center"/>
    </xf>
    <xf numFmtId="0" fontId="0" fillId="0" borderId="0" xfId="0" applyFont="1" applyAlignment="1">
      <alignment horizontal="left" vertical="center" indent="2"/>
    </xf>
    <xf numFmtId="0" fontId="0" fillId="0" borderId="18" xfId="0" applyFont="1" applyBorder="1" applyAlignment="1">
      <alignment horizontal="left" vertical="center" indent="2"/>
    </xf>
    <xf numFmtId="3" fontId="0" fillId="0" borderId="9" xfId="0" applyNumberFormat="1" applyFont="1" applyBorder="1" applyAlignment="1">
      <alignment/>
    </xf>
    <xf numFmtId="3" fontId="0" fillId="0" borderId="57" xfId="0" applyNumberFormat="1" applyFont="1" applyBorder="1" applyAlignment="1">
      <alignment vertical="center"/>
    </xf>
    <xf numFmtId="0" fontId="2" fillId="2" borderId="33" xfId="0" applyFont="1" applyFill="1" applyBorder="1" applyAlignment="1">
      <alignment vertical="center"/>
    </xf>
    <xf numFmtId="3" fontId="2" fillId="2" borderId="50" xfId="0" applyNumberFormat="1" applyFont="1" applyFill="1" applyBorder="1" applyAlignment="1">
      <alignment vertical="center"/>
    </xf>
    <xf numFmtId="3" fontId="2" fillId="2" borderId="61" xfId="0" applyNumberFormat="1" applyFont="1" applyFill="1" applyBorder="1" applyAlignment="1">
      <alignment vertical="center"/>
    </xf>
    <xf numFmtId="3" fontId="2" fillId="2" borderId="66" xfId="0" applyNumberFormat="1" applyFont="1" applyFill="1" applyBorder="1" applyAlignment="1">
      <alignment vertical="center"/>
    </xf>
    <xf numFmtId="168" fontId="2" fillId="2" borderId="50" xfId="0" applyNumberFormat="1" applyFont="1" applyFill="1" applyBorder="1" applyAlignment="1">
      <alignment vertical="center"/>
    </xf>
    <xf numFmtId="3" fontId="2" fillId="2" borderId="67" xfId="0" applyNumberFormat="1" applyFont="1" applyFill="1" applyBorder="1" applyAlignment="1">
      <alignment vertical="center"/>
    </xf>
    <xf numFmtId="168" fontId="2" fillId="2" borderId="66" xfId="0" applyNumberFormat="1" applyFont="1" applyFill="1" applyBorder="1" applyAlignment="1">
      <alignment vertical="center"/>
    </xf>
    <xf numFmtId="3" fontId="0" fillId="2" borderId="35" xfId="0" applyNumberFormat="1" applyFont="1" applyFill="1" applyBorder="1" applyAlignment="1">
      <alignment vertical="center"/>
    </xf>
    <xf numFmtId="168" fontId="0" fillId="2" borderId="6" xfId="0" applyNumberFormat="1" applyFont="1" applyFill="1" applyBorder="1" applyAlignment="1">
      <alignment vertical="center"/>
    </xf>
    <xf numFmtId="168" fontId="0" fillId="2" borderId="35" xfId="0" applyNumberFormat="1" applyFont="1" applyFill="1" applyBorder="1" applyAlignment="1">
      <alignment vertical="center"/>
    </xf>
    <xf numFmtId="0" fontId="0" fillId="2" borderId="33" xfId="0" applyFont="1" applyFill="1" applyBorder="1" applyAlignment="1">
      <alignment horizontal="left" vertical="center" indent="2"/>
    </xf>
    <xf numFmtId="3" fontId="0" fillId="2" borderId="8" xfId="0" applyNumberFormat="1" applyFont="1" applyFill="1" applyBorder="1" applyAlignment="1">
      <alignment vertical="center"/>
    </xf>
    <xf numFmtId="168" fontId="0" fillId="2" borderId="7" xfId="0" applyNumberFormat="1" applyFont="1" applyFill="1" applyBorder="1" applyAlignment="1">
      <alignment vertical="center"/>
    </xf>
    <xf numFmtId="168" fontId="2" fillId="4" borderId="55" xfId="0" applyNumberFormat="1" applyFont="1" applyFill="1" applyBorder="1" applyAlignment="1">
      <alignment vertical="center"/>
    </xf>
    <xf numFmtId="0" fontId="2" fillId="2" borderId="28" xfId="0" applyNumberFormat="1" applyFont="1" applyFill="1" applyBorder="1" applyAlignment="1">
      <alignment horizontal="center" vertical="center"/>
    </xf>
    <xf numFmtId="3" fontId="2" fillId="4" borderId="28" xfId="0" applyNumberFormat="1" applyFont="1" applyFill="1" applyBorder="1" applyAlignment="1">
      <alignment vertical="center"/>
    </xf>
    <xf numFmtId="168" fontId="2" fillId="4" borderId="26" xfId="0" applyNumberFormat="1" applyFont="1" applyFill="1" applyBorder="1" applyAlignment="1">
      <alignment vertical="center"/>
    </xf>
    <xf numFmtId="168" fontId="2" fillId="4" borderId="4" xfId="0" applyNumberFormat="1" applyFont="1" applyFill="1" applyBorder="1" applyAlignment="1">
      <alignment vertical="center"/>
    </xf>
    <xf numFmtId="168" fontId="2" fillId="4" borderId="1" xfId="0" applyNumberFormat="1" applyFont="1" applyFill="1" applyBorder="1" applyAlignment="1">
      <alignment vertical="center"/>
    </xf>
    <xf numFmtId="168" fontId="2" fillId="4" borderId="3" xfId="0" applyNumberFormat="1" applyFont="1" applyFill="1" applyBorder="1" applyAlignment="1">
      <alignment vertical="center"/>
    </xf>
    <xf numFmtId="3" fontId="0" fillId="0" borderId="0" xfId="0" applyNumberFormat="1" applyFont="1" applyAlignment="1">
      <alignment vertical="center"/>
    </xf>
    <xf numFmtId="0" fontId="3" fillId="0" borderId="0" xfId="0" applyFont="1" applyAlignment="1">
      <alignment horizontal="left"/>
    </xf>
    <xf numFmtId="0" fontId="5" fillId="0" borderId="32" xfId="0" applyFont="1" applyBorder="1" applyAlignment="1">
      <alignment horizontal="center"/>
    </xf>
    <xf numFmtId="0" fontId="0" fillId="0" borderId="3" xfId="0" applyBorder="1" applyAlignment="1">
      <alignment horizontal="center"/>
    </xf>
    <xf numFmtId="0" fontId="0" fillId="0" borderId="27" xfId="0" applyBorder="1" applyAlignment="1">
      <alignment horizontal="center"/>
    </xf>
    <xf numFmtId="0" fontId="5" fillId="0" borderId="32" xfId="0" applyFont="1" applyBorder="1" applyAlignment="1">
      <alignment horizontal="center" vertical="center"/>
    </xf>
    <xf numFmtId="0" fontId="3" fillId="0" borderId="0" xfId="0" applyFont="1" applyAlignment="1">
      <alignment horizontal="left" vertical="center" wrapText="1"/>
    </xf>
    <xf numFmtId="0" fontId="3" fillId="0" borderId="29" xfId="0" applyFont="1" applyBorder="1" applyAlignment="1">
      <alignment/>
    </xf>
    <xf numFmtId="0" fontId="3" fillId="0" borderId="0" xfId="0" applyFont="1" applyAlignment="1">
      <alignment/>
    </xf>
    <xf numFmtId="0" fontId="3" fillId="3" borderId="0" xfId="0" applyFont="1" applyFill="1" applyBorder="1" applyAlignment="1" applyProtection="1">
      <alignment horizontal="left"/>
      <protection/>
    </xf>
    <xf numFmtId="0" fontId="0" fillId="0" borderId="0" xfId="0" applyAlignment="1">
      <alignment/>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Alignment="1" applyProtection="1">
      <alignment horizontal="left"/>
      <protection/>
    </xf>
    <xf numFmtId="0" fontId="5" fillId="0" borderId="0" xfId="0" applyFont="1" applyAlignment="1" applyProtection="1">
      <alignment vertical="center"/>
      <protection/>
    </xf>
    <xf numFmtId="0" fontId="3" fillId="0" borderId="0" xfId="0" applyFont="1" applyBorder="1" applyAlignment="1">
      <alignment vertical="center" wrapText="1"/>
    </xf>
    <xf numFmtId="0" fontId="3" fillId="0" borderId="0" xfId="0" applyFont="1" applyAlignment="1">
      <alignment wrapText="1"/>
    </xf>
    <xf numFmtId="0" fontId="5" fillId="0" borderId="3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center" vertical="center"/>
    </xf>
    <xf numFmtId="0" fontId="2" fillId="0" borderId="25" xfId="0" applyFont="1" applyBorder="1" applyAlignment="1">
      <alignment horizontal="center" vertical="center" wrapText="1"/>
    </xf>
    <xf numFmtId="0" fontId="0" fillId="0" borderId="28" xfId="0" applyFont="1" applyBorder="1" applyAlignment="1">
      <alignment vertical="center" wrapText="1"/>
    </xf>
    <xf numFmtId="3" fontId="2" fillId="0" borderId="32"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27" xfId="0" applyNumberFormat="1" applyFont="1" applyBorder="1" applyAlignment="1">
      <alignment horizontal="center" vertical="center"/>
    </xf>
    <xf numFmtId="0" fontId="1" fillId="0" borderId="0" xfId="0" applyFont="1" applyBorder="1" applyAlignment="1">
      <alignment vertical="center"/>
    </xf>
    <xf numFmtId="0" fontId="0" fillId="0" borderId="0" xfId="0" applyAlignment="1">
      <alignment vertical="center"/>
    </xf>
    <xf numFmtId="0" fontId="6" fillId="0" borderId="0" xfId="0" applyFont="1" applyBorder="1" applyAlignment="1">
      <alignment vertical="center"/>
    </xf>
    <xf numFmtId="0" fontId="1" fillId="0" borderId="0" xfId="0" applyFont="1" applyBorder="1" applyAlignment="1">
      <alignment horizontal="center" vertical="center"/>
    </xf>
    <xf numFmtId="0" fontId="0" fillId="0" borderId="3" xfId="0" applyBorder="1" applyAlignment="1">
      <alignment horizontal="center" vertical="center"/>
    </xf>
    <xf numFmtId="0" fontId="0" fillId="0" borderId="27" xfId="0" applyBorder="1" applyAlignment="1">
      <alignment horizontal="center" vertical="center"/>
    </xf>
    <xf numFmtId="0" fontId="5" fillId="0" borderId="3" xfId="0" applyFont="1" applyBorder="1" applyAlignment="1">
      <alignment horizontal="center" vertical="center"/>
    </xf>
    <xf numFmtId="0" fontId="5" fillId="0" borderId="27" xfId="0" applyFont="1" applyBorder="1" applyAlignment="1">
      <alignment horizontal="center" vertical="center"/>
    </xf>
    <xf numFmtId="0" fontId="5" fillId="0" borderId="70"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0" xfId="0" applyFont="1" applyAlignment="1">
      <alignment horizontal="center" wrapText="1"/>
    </xf>
    <xf numFmtId="0" fontId="2" fillId="0" borderId="0"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51" xfId="0" applyFont="1" applyBorder="1" applyAlignment="1">
      <alignment horizontal="center"/>
    </xf>
    <xf numFmtId="0" fontId="2" fillId="0" borderId="26" xfId="0" applyFont="1" applyBorder="1" applyAlignment="1">
      <alignment horizontal="center"/>
    </xf>
    <xf numFmtId="0" fontId="2" fillId="0" borderId="68" xfId="0" applyFont="1" applyBorder="1" applyAlignment="1">
      <alignment horizontal="center" vertical="center"/>
    </xf>
    <xf numFmtId="0" fontId="2" fillId="0" borderId="69" xfId="0" applyFont="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54"/>
  <sheetViews>
    <sheetView tabSelected="1" workbookViewId="0" topLeftCell="A1">
      <selection activeCell="A1" sqref="A1:J1"/>
    </sheetView>
  </sheetViews>
  <sheetFormatPr defaultColWidth="9.140625" defaultRowHeight="12.75"/>
  <cols>
    <col min="1" max="1" width="16.00390625" style="66" customWidth="1"/>
    <col min="2" max="2" width="9.7109375" style="66" customWidth="1"/>
    <col min="3" max="3" width="10.57421875" style="66" customWidth="1"/>
    <col min="4" max="4" width="10.28125" style="66" customWidth="1"/>
    <col min="5" max="5" width="10.00390625" style="66" customWidth="1"/>
    <col min="6" max="6" width="9.57421875" style="66" customWidth="1"/>
    <col min="7" max="9" width="9.8515625" style="66" customWidth="1"/>
    <col min="10" max="10" width="9.00390625" style="66" customWidth="1"/>
    <col min="11" max="16384" width="9.140625" style="66" customWidth="1"/>
  </cols>
  <sheetData>
    <row r="1" spans="1:10" ht="12">
      <c r="A1" s="458" t="s">
        <v>0</v>
      </c>
      <c r="B1" s="449"/>
      <c r="C1" s="449"/>
      <c r="D1" s="449"/>
      <c r="E1" s="449"/>
      <c r="F1" s="449"/>
      <c r="G1" s="449"/>
      <c r="H1" s="449"/>
      <c r="I1" s="449"/>
      <c r="J1" s="449"/>
    </row>
    <row r="2" spans="1:10" ht="12">
      <c r="A2" s="459" t="s">
        <v>169</v>
      </c>
      <c r="B2" s="449"/>
      <c r="C2" s="449"/>
      <c r="D2" s="449"/>
      <c r="E2" s="449"/>
      <c r="F2" s="449"/>
      <c r="G2" s="449"/>
      <c r="H2" s="449"/>
      <c r="I2" s="449"/>
      <c r="J2" s="449"/>
    </row>
    <row r="3" spans="1:10" ht="12">
      <c r="A3" s="113"/>
      <c r="B3" s="91"/>
      <c r="C3" s="91"/>
      <c r="D3" s="91"/>
      <c r="E3" s="91"/>
      <c r="F3" s="91"/>
      <c r="G3" s="91"/>
      <c r="H3" s="91"/>
      <c r="I3" s="91"/>
      <c r="J3" s="91"/>
    </row>
    <row r="4" spans="1:8" ht="12">
      <c r="A4" s="80" t="s">
        <v>152</v>
      </c>
      <c r="B4" s="67"/>
      <c r="C4" s="67"/>
      <c r="D4" s="67"/>
      <c r="E4" s="67"/>
      <c r="F4" s="67"/>
      <c r="G4" s="67"/>
      <c r="H4" s="67"/>
    </row>
    <row r="5" spans="2:8" ht="12">
      <c r="B5" s="81"/>
      <c r="C5" s="81"/>
      <c r="D5" s="81"/>
      <c r="E5" s="81"/>
      <c r="F5" s="81"/>
      <c r="G5" s="81"/>
      <c r="H5" s="81"/>
    </row>
    <row r="6" spans="1:10" ht="25.5" customHeight="1">
      <c r="A6" s="465" t="s">
        <v>1</v>
      </c>
      <c r="B6" s="462" t="s">
        <v>13</v>
      </c>
      <c r="C6" s="463"/>
      <c r="D6" s="463"/>
      <c r="E6" s="462" t="s">
        <v>15</v>
      </c>
      <c r="F6" s="463"/>
      <c r="G6" s="464"/>
      <c r="H6" s="463" t="s">
        <v>2</v>
      </c>
      <c r="I6" s="463"/>
      <c r="J6" s="464"/>
    </row>
    <row r="7" spans="1:10" ht="25.5" customHeight="1">
      <c r="A7" s="466"/>
      <c r="B7" s="69">
        <v>2002</v>
      </c>
      <c r="C7" s="5">
        <v>2003</v>
      </c>
      <c r="D7" s="70" t="s">
        <v>16</v>
      </c>
      <c r="E7" s="69">
        <v>2002</v>
      </c>
      <c r="F7" s="5">
        <v>2003</v>
      </c>
      <c r="G7" s="71" t="s">
        <v>16</v>
      </c>
      <c r="H7" s="69">
        <v>2002</v>
      </c>
      <c r="I7" s="5">
        <v>2003</v>
      </c>
      <c r="J7" s="72" t="s">
        <v>16</v>
      </c>
    </row>
    <row r="8" spans="1:10" ht="12">
      <c r="A8" s="73" t="s">
        <v>4</v>
      </c>
      <c r="B8" s="82">
        <v>81398</v>
      </c>
      <c r="C8" s="83">
        <v>81147</v>
      </c>
      <c r="D8" s="74">
        <f>(C8-B8)/B8</f>
        <v>-0.0030836138480060935</v>
      </c>
      <c r="E8" s="84">
        <v>7131</v>
      </c>
      <c r="F8" s="85">
        <v>7706</v>
      </c>
      <c r="G8" s="75">
        <f aca="true" t="shared" si="0" ref="G8:G18">(F8-E8)/E8</f>
        <v>0.08063385219464311</v>
      </c>
      <c r="H8" s="240">
        <f aca="true" t="shared" si="1" ref="H8:I17">SUM(B8+E8)</f>
        <v>88529</v>
      </c>
      <c r="I8" s="85">
        <f t="shared" si="1"/>
        <v>88853</v>
      </c>
      <c r="J8" s="75">
        <f aca="true" t="shared" si="2" ref="J8:J18">(I8-H8)/H8</f>
        <v>0.003659817686859673</v>
      </c>
    </row>
    <row r="9" spans="1:10" ht="12">
      <c r="A9" s="124" t="s">
        <v>8</v>
      </c>
      <c r="B9" s="86">
        <v>1240</v>
      </c>
      <c r="C9" s="87">
        <v>1266</v>
      </c>
      <c r="D9" s="77">
        <f>(C9-B9)/B9</f>
        <v>0.020967741935483872</v>
      </c>
      <c r="E9" s="88"/>
      <c r="F9" s="89"/>
      <c r="G9" s="78"/>
      <c r="H9" s="238">
        <f t="shared" si="1"/>
        <v>1240</v>
      </c>
      <c r="I9" s="89">
        <f t="shared" si="1"/>
        <v>1266</v>
      </c>
      <c r="J9" s="208">
        <f t="shared" si="2"/>
        <v>0.020967741935483872</v>
      </c>
    </row>
    <row r="10" spans="1:10" ht="12">
      <c r="A10" s="76" t="s">
        <v>5</v>
      </c>
      <c r="B10" s="86">
        <v>16146</v>
      </c>
      <c r="C10" s="87">
        <v>15143</v>
      </c>
      <c r="D10" s="77">
        <f>(C10-B10)/B10</f>
        <v>-0.06212064907717082</v>
      </c>
      <c r="E10" s="88">
        <v>7660</v>
      </c>
      <c r="F10" s="89">
        <v>7590</v>
      </c>
      <c r="G10" s="78">
        <f t="shared" si="0"/>
        <v>-0.009138381201044387</v>
      </c>
      <c r="H10" s="238">
        <f t="shared" si="1"/>
        <v>23806</v>
      </c>
      <c r="I10" s="89">
        <f t="shared" si="1"/>
        <v>22733</v>
      </c>
      <c r="J10" s="78">
        <f t="shared" si="2"/>
        <v>-0.04507267075527178</v>
      </c>
    </row>
    <row r="11" spans="1:10" ht="12">
      <c r="A11" s="76" t="s">
        <v>6</v>
      </c>
      <c r="B11" s="86">
        <v>9270</v>
      </c>
      <c r="C11" s="87">
        <v>10370</v>
      </c>
      <c r="D11" s="77">
        <f>(C11-B11)/B11</f>
        <v>0.1186623516720604</v>
      </c>
      <c r="E11" s="88">
        <v>9763</v>
      </c>
      <c r="F11" s="89">
        <v>10141</v>
      </c>
      <c r="G11" s="78">
        <f t="shared" si="0"/>
        <v>0.038717607292840316</v>
      </c>
      <c r="H11" s="238">
        <f t="shared" si="1"/>
        <v>19033</v>
      </c>
      <c r="I11" s="89">
        <f t="shared" si="1"/>
        <v>20511</v>
      </c>
      <c r="J11" s="78">
        <f t="shared" si="2"/>
        <v>0.07765459990542742</v>
      </c>
    </row>
    <row r="12" spans="1:10" ht="12">
      <c r="A12" s="76" t="s">
        <v>7</v>
      </c>
      <c r="B12" s="86">
        <v>5889</v>
      </c>
      <c r="C12" s="87">
        <v>5187</v>
      </c>
      <c r="D12" s="77">
        <f>(C12-B12)/B12</f>
        <v>-0.11920529801324503</v>
      </c>
      <c r="E12" s="88">
        <v>1876</v>
      </c>
      <c r="F12" s="89">
        <v>2327</v>
      </c>
      <c r="G12" s="78">
        <f t="shared" si="0"/>
        <v>0.24040511727078892</v>
      </c>
      <c r="H12" s="238">
        <f t="shared" si="1"/>
        <v>7765</v>
      </c>
      <c r="I12" s="89">
        <f t="shared" si="1"/>
        <v>7514</v>
      </c>
      <c r="J12" s="78">
        <f t="shared" si="2"/>
        <v>-0.03232453316162267</v>
      </c>
    </row>
    <row r="13" spans="1:10" ht="12">
      <c r="A13" s="76" t="s">
        <v>17</v>
      </c>
      <c r="B13" s="86"/>
      <c r="D13" s="77"/>
      <c r="E13" s="88">
        <v>9798</v>
      </c>
      <c r="F13" s="241">
        <v>10046.5</v>
      </c>
      <c r="G13" s="78">
        <f t="shared" si="0"/>
        <v>0.025362318840579712</v>
      </c>
      <c r="H13" s="238">
        <f>SUM(B13+E13)</f>
        <v>9798</v>
      </c>
      <c r="I13" s="242">
        <f t="shared" si="1"/>
        <v>10046.5</v>
      </c>
      <c r="J13" s="78">
        <f t="shared" si="2"/>
        <v>0.025362318840579712</v>
      </c>
    </row>
    <row r="14" spans="1:10" ht="12">
      <c r="A14" s="79" t="s">
        <v>18</v>
      </c>
      <c r="B14" s="86">
        <v>3491</v>
      </c>
      <c r="C14" s="87">
        <v>3311</v>
      </c>
      <c r="D14" s="77">
        <f>(C14-B14)/B14</f>
        <v>-0.05156115726152965</v>
      </c>
      <c r="E14" s="88"/>
      <c r="F14" s="89"/>
      <c r="G14" s="78"/>
      <c r="H14" s="238">
        <f>SUM(B14+E14)</f>
        <v>3491</v>
      </c>
      <c r="I14" s="89">
        <f t="shared" si="1"/>
        <v>3311</v>
      </c>
      <c r="J14" s="78">
        <f>(I14-H14)/H14</f>
        <v>-0.05156115726152965</v>
      </c>
    </row>
    <row r="15" spans="1:10" ht="12">
      <c r="A15" s="76" t="s">
        <v>11</v>
      </c>
      <c r="B15" s="86">
        <v>4728</v>
      </c>
      <c r="C15" s="87">
        <v>4545</v>
      </c>
      <c r="D15" s="77">
        <f>(C15-B15)/B15</f>
        <v>-0.038705583756345176</v>
      </c>
      <c r="E15" s="88">
        <v>2410</v>
      </c>
      <c r="F15" s="89">
        <v>2464</v>
      </c>
      <c r="G15" s="78">
        <f t="shared" si="0"/>
        <v>0.022406639004149378</v>
      </c>
      <c r="H15" s="238">
        <f>SUM(B15+E15)</f>
        <v>7138</v>
      </c>
      <c r="I15" s="89">
        <f t="shared" si="1"/>
        <v>7009</v>
      </c>
      <c r="J15" s="78">
        <f t="shared" si="2"/>
        <v>-0.018072289156626505</v>
      </c>
    </row>
    <row r="16" spans="1:10" ht="12">
      <c r="A16" s="76" t="s">
        <v>170</v>
      </c>
      <c r="B16" s="86">
        <v>2</v>
      </c>
      <c r="C16" s="87">
        <v>7</v>
      </c>
      <c r="D16" s="77">
        <f>(C16-B16)/B16</f>
        <v>2.5</v>
      </c>
      <c r="E16" s="88"/>
      <c r="F16" s="89"/>
      <c r="G16" s="78"/>
      <c r="H16" s="238">
        <f>SUM(B16+E16)</f>
        <v>2</v>
      </c>
      <c r="I16" s="89">
        <f t="shared" si="1"/>
        <v>7</v>
      </c>
      <c r="J16" s="78">
        <f t="shared" si="2"/>
        <v>2.5</v>
      </c>
    </row>
    <row r="17" spans="1:10" ht="12">
      <c r="A17" s="76" t="s">
        <v>20</v>
      </c>
      <c r="B17" s="86">
        <v>11</v>
      </c>
      <c r="C17" s="87">
        <v>18</v>
      </c>
      <c r="D17" s="77">
        <f>(C17-B17)/B17</f>
        <v>0.6363636363636364</v>
      </c>
      <c r="E17" s="151"/>
      <c r="F17" s="152"/>
      <c r="G17" s="78"/>
      <c r="H17" s="238">
        <f>SUM(B17+E17)</f>
        <v>11</v>
      </c>
      <c r="I17" s="239">
        <f t="shared" si="1"/>
        <v>18</v>
      </c>
      <c r="J17" s="78">
        <f t="shared" si="2"/>
        <v>0.6363636363636364</v>
      </c>
    </row>
    <row r="18" spans="1:10" ht="12">
      <c r="A18" s="90" t="s">
        <v>14</v>
      </c>
      <c r="B18" s="210">
        <f>SUM(B8:B17)</f>
        <v>122175</v>
      </c>
      <c r="C18" s="211">
        <f>SUM(C8:C17)</f>
        <v>120994</v>
      </c>
      <c r="D18" s="212">
        <f>(C18-B18)/B18</f>
        <v>-0.00966646204215265</v>
      </c>
      <c r="E18" s="213">
        <f>SUM(E8:E17)</f>
        <v>38638</v>
      </c>
      <c r="F18" s="251">
        <f>SUM(F8:F17)</f>
        <v>40274.5</v>
      </c>
      <c r="G18" s="214">
        <f t="shared" si="0"/>
        <v>0.04235467674310264</v>
      </c>
      <c r="H18" s="215">
        <f>SUM(H8:H17)</f>
        <v>160813</v>
      </c>
      <c r="I18" s="243">
        <f>SUM(I8:I17)</f>
        <v>161268.5</v>
      </c>
      <c r="J18" s="214">
        <f t="shared" si="2"/>
        <v>0.0028324824485582633</v>
      </c>
    </row>
    <row r="19" spans="1:10" ht="12">
      <c r="A19" s="127"/>
      <c r="B19" s="144"/>
      <c r="C19" s="145"/>
      <c r="D19" s="146"/>
      <c r="E19" s="147"/>
      <c r="F19" s="147"/>
      <c r="G19" s="146"/>
      <c r="H19" s="147"/>
      <c r="I19" s="147"/>
      <c r="J19" s="146"/>
    </row>
    <row r="20" spans="1:10" ht="12.75">
      <c r="A20" s="450" t="s">
        <v>154</v>
      </c>
      <c r="B20" s="451"/>
      <c r="C20" s="451"/>
      <c r="D20" s="451"/>
      <c r="E20" s="451"/>
      <c r="F20" s="451"/>
      <c r="G20" s="451"/>
      <c r="H20" s="451"/>
      <c r="I20" s="451"/>
      <c r="J20" s="451"/>
    </row>
    <row r="21" spans="1:10" ht="27" customHeight="1">
      <c r="A21" s="460" t="s">
        <v>171</v>
      </c>
      <c r="B21" s="461"/>
      <c r="C21" s="461"/>
      <c r="D21" s="461"/>
      <c r="E21" s="461"/>
      <c r="F21" s="461"/>
      <c r="G21" s="461"/>
      <c r="H21" s="461"/>
      <c r="I21" s="461"/>
      <c r="J21" s="461"/>
    </row>
    <row r="22" spans="1:11" ht="12.75" thickBot="1">
      <c r="A22" s="185"/>
      <c r="B22" s="185"/>
      <c r="C22" s="185"/>
      <c r="D22" s="185"/>
      <c r="E22" s="185"/>
      <c r="F22" s="185"/>
      <c r="G22" s="185"/>
      <c r="H22" s="185"/>
      <c r="I22" s="185"/>
      <c r="J22" s="185"/>
      <c r="K22" s="157"/>
    </row>
    <row r="23" spans="1:10" ht="12">
      <c r="A23" s="8"/>
      <c r="B23" s="91"/>
      <c r="C23" s="91"/>
      <c r="D23" s="91"/>
      <c r="E23" s="91"/>
      <c r="F23" s="91"/>
      <c r="G23" s="91"/>
      <c r="H23" s="91"/>
      <c r="I23" s="91"/>
      <c r="J23" s="91"/>
    </row>
    <row r="24" spans="1:10" ht="12">
      <c r="A24" s="123" t="s">
        <v>163</v>
      </c>
      <c r="B24" s="91"/>
      <c r="C24" s="91"/>
      <c r="D24" s="91"/>
      <c r="E24" s="91"/>
      <c r="F24" s="91"/>
      <c r="G24" s="91"/>
      <c r="H24" s="91"/>
      <c r="I24" s="91"/>
      <c r="J24" s="91"/>
    </row>
    <row r="25" ht="12">
      <c r="B25" s="157"/>
    </row>
    <row r="26" spans="1:10" ht="12">
      <c r="A26" s="454" t="s">
        <v>157</v>
      </c>
      <c r="B26" s="452" t="s">
        <v>13</v>
      </c>
      <c r="C26" s="453"/>
      <c r="D26" s="452" t="s">
        <v>158</v>
      </c>
      <c r="E26" s="453"/>
      <c r="F26" s="456" t="s">
        <v>17</v>
      </c>
      <c r="G26" s="457"/>
      <c r="H26" s="452" t="s">
        <v>2</v>
      </c>
      <c r="I26" s="453"/>
      <c r="J26" s="123"/>
    </row>
    <row r="27" spans="1:10" ht="24">
      <c r="A27" s="455"/>
      <c r="B27" s="158" t="s">
        <v>159</v>
      </c>
      <c r="C27" s="159" t="s">
        <v>160</v>
      </c>
      <c r="D27" s="158" t="s">
        <v>159</v>
      </c>
      <c r="E27" s="160" t="s">
        <v>160</v>
      </c>
      <c r="F27" s="161" t="s">
        <v>159</v>
      </c>
      <c r="G27" s="162" t="s">
        <v>160</v>
      </c>
      <c r="H27" s="158" t="s">
        <v>159</v>
      </c>
      <c r="I27" s="160" t="s">
        <v>160</v>
      </c>
      <c r="J27" s="123"/>
    </row>
    <row r="28" spans="1:9" ht="12">
      <c r="A28" s="163">
        <v>1</v>
      </c>
      <c r="B28" s="164">
        <v>42</v>
      </c>
      <c r="C28" s="165">
        <v>0.004166666666666667</v>
      </c>
      <c r="D28" s="164">
        <v>238</v>
      </c>
      <c r="E28" s="166">
        <v>0.04954204829308909</v>
      </c>
      <c r="F28" s="167"/>
      <c r="G28" s="168"/>
      <c r="H28" s="125">
        <v>280</v>
      </c>
      <c r="I28" s="166">
        <v>0.017867398379171718</v>
      </c>
    </row>
    <row r="29" spans="1:9" ht="12">
      <c r="A29" s="169">
        <v>2</v>
      </c>
      <c r="B29" s="114">
        <v>57</v>
      </c>
      <c r="C29" s="170">
        <v>0.009821428571428571</v>
      </c>
      <c r="D29" s="114">
        <v>164</v>
      </c>
      <c r="E29" s="171">
        <v>0.08368026644462948</v>
      </c>
      <c r="F29" s="126"/>
      <c r="G29" s="172"/>
      <c r="H29" s="86">
        <v>221</v>
      </c>
      <c r="I29" s="171">
        <v>0.031969880671303685</v>
      </c>
    </row>
    <row r="30" spans="1:9" ht="12">
      <c r="A30" s="169">
        <v>3</v>
      </c>
      <c r="B30" s="114">
        <v>303</v>
      </c>
      <c r="C30" s="170">
        <v>0.03988095238095238</v>
      </c>
      <c r="D30" s="114">
        <v>773</v>
      </c>
      <c r="E30" s="171">
        <v>0.24458784346378018</v>
      </c>
      <c r="F30" s="126">
        <v>6</v>
      </c>
      <c r="G30" s="172">
        <v>0.007623888182973317</v>
      </c>
      <c r="H30" s="86">
        <v>1082</v>
      </c>
      <c r="I30" s="171">
        <v>0.10101461297938868</v>
      </c>
    </row>
    <row r="31" spans="1:9" ht="12">
      <c r="A31" s="169">
        <v>4</v>
      </c>
      <c r="B31" s="114">
        <v>680</v>
      </c>
      <c r="C31" s="170">
        <v>0.10734126984126983</v>
      </c>
      <c r="D31" s="114">
        <v>765</v>
      </c>
      <c r="E31" s="171">
        <v>0.40383014154870944</v>
      </c>
      <c r="F31" s="126">
        <v>1</v>
      </c>
      <c r="G31" s="172">
        <v>0.008894536213468869</v>
      </c>
      <c r="H31" s="86">
        <v>1446</v>
      </c>
      <c r="I31" s="171">
        <v>0.1932869631803969</v>
      </c>
    </row>
    <row r="32" spans="1:9" ht="12">
      <c r="A32" s="169">
        <v>5</v>
      </c>
      <c r="B32" s="114">
        <v>114</v>
      </c>
      <c r="C32" s="170">
        <v>0.11865079365079365</v>
      </c>
      <c r="D32" s="114">
        <v>146</v>
      </c>
      <c r="E32" s="171">
        <v>0.4342214820982515</v>
      </c>
      <c r="F32" s="126">
        <v>1</v>
      </c>
      <c r="G32" s="172">
        <v>0.010165184243964422</v>
      </c>
      <c r="H32" s="86">
        <v>261</v>
      </c>
      <c r="I32" s="171">
        <v>0.20994193095526767</v>
      </c>
    </row>
    <row r="33" spans="1:9" ht="12">
      <c r="A33" s="169">
        <v>6</v>
      </c>
      <c r="B33" s="114">
        <v>306</v>
      </c>
      <c r="C33" s="170">
        <v>0.1490079365079365</v>
      </c>
      <c r="D33" s="114">
        <v>655</v>
      </c>
      <c r="E33" s="171">
        <v>0.5705661948376354</v>
      </c>
      <c r="F33" s="126">
        <v>24</v>
      </c>
      <c r="G33" s="172">
        <v>0.04066073697585769</v>
      </c>
      <c r="H33" s="86">
        <v>985</v>
      </c>
      <c r="I33" s="171">
        <v>0.272796885967711</v>
      </c>
    </row>
    <row r="34" spans="1:9" ht="12">
      <c r="A34" s="169">
        <v>7</v>
      </c>
      <c r="B34" s="114">
        <v>417</v>
      </c>
      <c r="C34" s="170">
        <v>0.19037698412698412</v>
      </c>
      <c r="D34" s="114">
        <v>283</v>
      </c>
      <c r="E34" s="171">
        <v>0.6294754371357203</v>
      </c>
      <c r="F34" s="126">
        <v>7</v>
      </c>
      <c r="G34" s="172">
        <v>0.04955527318932656</v>
      </c>
      <c r="H34" s="86">
        <v>707</v>
      </c>
      <c r="I34" s="171">
        <v>0.3179120668751196</v>
      </c>
    </row>
    <row r="35" spans="1:9" ht="12">
      <c r="A35" s="169">
        <v>8</v>
      </c>
      <c r="B35" s="114">
        <v>661</v>
      </c>
      <c r="C35" s="170">
        <v>0.25595238095238093</v>
      </c>
      <c r="D35" s="114">
        <v>562</v>
      </c>
      <c r="E35" s="173">
        <v>0.7464612822647794</v>
      </c>
      <c r="F35" s="126">
        <v>26</v>
      </c>
      <c r="G35" s="174">
        <v>0.08259212198221093</v>
      </c>
      <c r="H35" s="86">
        <v>1249</v>
      </c>
      <c r="I35" s="173">
        <v>0.39761342607363914</v>
      </c>
    </row>
    <row r="36" spans="1:9" ht="12">
      <c r="A36" s="169">
        <v>9</v>
      </c>
      <c r="B36" s="114">
        <v>247</v>
      </c>
      <c r="C36" s="170">
        <v>0.2804563492063492</v>
      </c>
      <c r="D36" s="114">
        <v>506</v>
      </c>
      <c r="E36" s="171">
        <v>0.8517901748542881</v>
      </c>
      <c r="F36" s="126">
        <v>29</v>
      </c>
      <c r="G36" s="172">
        <v>0.11944091486658195</v>
      </c>
      <c r="H36" s="86">
        <v>782</v>
      </c>
      <c r="I36" s="171">
        <v>0.447514517261183</v>
      </c>
    </row>
    <row r="37" spans="1:9" ht="12">
      <c r="A37" s="169">
        <v>10</v>
      </c>
      <c r="B37" s="114">
        <v>249</v>
      </c>
      <c r="C37" s="170">
        <v>0.3051587301587302</v>
      </c>
      <c r="D37" s="114">
        <v>133</v>
      </c>
      <c r="E37" s="171">
        <v>0.8794754371357202</v>
      </c>
      <c r="F37" s="126">
        <v>24</v>
      </c>
      <c r="G37" s="172">
        <v>0.14993646759847523</v>
      </c>
      <c r="H37" s="86">
        <v>406</v>
      </c>
      <c r="I37" s="171">
        <v>0.473422244910982</v>
      </c>
    </row>
    <row r="38" spans="1:9" ht="12">
      <c r="A38" s="169">
        <v>11</v>
      </c>
      <c r="B38" s="114">
        <v>268</v>
      </c>
      <c r="C38" s="175">
        <v>0.3317460317460318</v>
      </c>
      <c r="D38" s="114">
        <v>60</v>
      </c>
      <c r="E38" s="171">
        <v>0.8919650291423813</v>
      </c>
      <c r="F38" s="126">
        <v>102</v>
      </c>
      <c r="G38" s="172">
        <v>0.2795425667090216</v>
      </c>
      <c r="H38" s="86">
        <v>430</v>
      </c>
      <c r="I38" s="171">
        <v>0.5008614638504243</v>
      </c>
    </row>
    <row r="39" spans="1:9" ht="12">
      <c r="A39" s="169">
        <v>12</v>
      </c>
      <c r="B39" s="86">
        <v>1628</v>
      </c>
      <c r="C39" s="170">
        <v>0.4932539682539683</v>
      </c>
      <c r="D39" s="114">
        <v>216</v>
      </c>
      <c r="E39" s="171">
        <v>0.9369275603663613</v>
      </c>
      <c r="F39" s="126">
        <v>60</v>
      </c>
      <c r="G39" s="172">
        <v>0.35578144853875476</v>
      </c>
      <c r="H39" s="86">
        <v>1904</v>
      </c>
      <c r="I39" s="171">
        <v>0.622359772828792</v>
      </c>
    </row>
    <row r="40" spans="1:9" ht="12">
      <c r="A40" s="169">
        <v>13</v>
      </c>
      <c r="B40" s="86">
        <v>839</v>
      </c>
      <c r="C40" s="170">
        <v>0.5764880952380953</v>
      </c>
      <c r="D40" s="114">
        <v>64</v>
      </c>
      <c r="E40" s="171">
        <v>0.9502497918401331</v>
      </c>
      <c r="F40" s="126">
        <v>54</v>
      </c>
      <c r="G40" s="172">
        <v>0.42439644218551464</v>
      </c>
      <c r="H40" s="86">
        <v>957</v>
      </c>
      <c r="I40" s="171">
        <v>0.6834279880033182</v>
      </c>
    </row>
    <row r="41" spans="1:9" ht="12">
      <c r="A41" s="169">
        <v>14</v>
      </c>
      <c r="B41" s="86">
        <v>897</v>
      </c>
      <c r="C41" s="170">
        <v>0.6654761904761906</v>
      </c>
      <c r="D41" s="114">
        <v>62</v>
      </c>
      <c r="E41" s="171">
        <v>0.9631557035803496</v>
      </c>
      <c r="F41" s="126">
        <v>210</v>
      </c>
      <c r="G41" s="172">
        <v>0.6912325285895807</v>
      </c>
      <c r="H41" s="86">
        <v>1169</v>
      </c>
      <c r="I41" s="171">
        <v>0.7580243762363601</v>
      </c>
    </row>
    <row r="42" spans="1:9" ht="12">
      <c r="A42" s="169">
        <v>15</v>
      </c>
      <c r="B42" s="86">
        <v>975</v>
      </c>
      <c r="C42" s="170">
        <v>0.762202380952381</v>
      </c>
      <c r="D42" s="114">
        <v>115</v>
      </c>
      <c r="E42" s="171">
        <v>0.9870940882597834</v>
      </c>
      <c r="F42" s="126">
        <v>69</v>
      </c>
      <c r="G42" s="172">
        <v>0.7789072426937739</v>
      </c>
      <c r="H42" s="86">
        <v>1159</v>
      </c>
      <c r="I42" s="171">
        <v>0.8319826430987173</v>
      </c>
    </row>
    <row r="43" spans="1:9" ht="12">
      <c r="A43" s="169">
        <v>16</v>
      </c>
      <c r="B43" s="86">
        <v>1237</v>
      </c>
      <c r="C43" s="170">
        <v>0.884920634920635</v>
      </c>
      <c r="D43" s="114">
        <v>48</v>
      </c>
      <c r="E43" s="171">
        <v>0.9970857618651123</v>
      </c>
      <c r="F43" s="126">
        <v>95</v>
      </c>
      <c r="G43" s="172">
        <v>0.8996188055908514</v>
      </c>
      <c r="H43" s="86">
        <v>1380</v>
      </c>
      <c r="I43" s="171">
        <v>0.9200433922532064</v>
      </c>
    </row>
    <row r="44" spans="1:9" ht="12">
      <c r="A44" s="169">
        <v>17</v>
      </c>
      <c r="B44" s="114">
        <v>522</v>
      </c>
      <c r="C44" s="170">
        <v>0.9367063492063493</v>
      </c>
      <c r="D44" s="114">
        <v>7</v>
      </c>
      <c r="E44" s="171">
        <v>0.9985428809325562</v>
      </c>
      <c r="F44" s="126">
        <v>48</v>
      </c>
      <c r="G44" s="172">
        <v>0.9606099110546379</v>
      </c>
      <c r="H44" s="86">
        <v>577</v>
      </c>
      <c r="I44" s="171">
        <v>0.9568629953417138</v>
      </c>
    </row>
    <row r="45" spans="1:9" ht="12">
      <c r="A45" s="169">
        <v>18</v>
      </c>
      <c r="B45" s="114">
        <v>365</v>
      </c>
      <c r="C45" s="170">
        <v>0.9729166666666668</v>
      </c>
      <c r="D45" s="114">
        <v>5</v>
      </c>
      <c r="E45" s="171">
        <v>0.9995836802664446</v>
      </c>
      <c r="F45" s="126">
        <v>20</v>
      </c>
      <c r="G45" s="172">
        <v>0.9860228716645489</v>
      </c>
      <c r="H45" s="86">
        <v>390</v>
      </c>
      <c r="I45" s="171">
        <v>0.9817497287984173</v>
      </c>
    </row>
    <row r="46" spans="1:9" ht="12">
      <c r="A46" s="169">
        <v>19</v>
      </c>
      <c r="B46" s="114">
        <v>140</v>
      </c>
      <c r="C46" s="170">
        <v>0.9868055555555556</v>
      </c>
      <c r="D46" s="114">
        <v>1</v>
      </c>
      <c r="E46" s="171">
        <v>0.9997918401332223</v>
      </c>
      <c r="F46" s="126">
        <v>6</v>
      </c>
      <c r="G46" s="172">
        <v>0.9936467598475223</v>
      </c>
      <c r="H46" s="86">
        <v>147</v>
      </c>
      <c r="I46" s="171">
        <v>0.9911301129474824</v>
      </c>
    </row>
    <row r="47" spans="1:9" ht="12">
      <c r="A47" s="169">
        <v>20</v>
      </c>
      <c r="B47" s="114">
        <v>78</v>
      </c>
      <c r="C47" s="170">
        <v>0.9945436507936508</v>
      </c>
      <c r="D47" s="114"/>
      <c r="E47" s="171"/>
      <c r="F47" s="126">
        <v>3</v>
      </c>
      <c r="G47" s="172">
        <v>0.9974587039390089</v>
      </c>
      <c r="H47" s="86">
        <v>81</v>
      </c>
      <c r="I47" s="171">
        <v>0.9962988960500285</v>
      </c>
    </row>
    <row r="48" spans="1:9" ht="12">
      <c r="A48" s="169">
        <v>21</v>
      </c>
      <c r="B48" s="114">
        <v>24</v>
      </c>
      <c r="C48" s="170">
        <v>0.9969246031746032</v>
      </c>
      <c r="D48" s="114"/>
      <c r="E48" s="171"/>
      <c r="F48" s="114">
        <v>1</v>
      </c>
      <c r="G48" s="172">
        <v>0.9987293519695045</v>
      </c>
      <c r="H48" s="86">
        <v>25</v>
      </c>
      <c r="I48" s="171">
        <v>0.9978941994767403</v>
      </c>
    </row>
    <row r="49" spans="1:9" ht="12">
      <c r="A49" s="169">
        <v>22</v>
      </c>
      <c r="B49" s="114">
        <v>14</v>
      </c>
      <c r="C49" s="170">
        <v>0.9983134920634921</v>
      </c>
      <c r="D49" s="114">
        <v>1</v>
      </c>
      <c r="E49" s="171">
        <v>0.9997918401332223</v>
      </c>
      <c r="F49" s="126"/>
      <c r="G49" s="172"/>
      <c r="H49" s="86">
        <v>15</v>
      </c>
      <c r="I49" s="171">
        <v>0.9988513815327673</v>
      </c>
    </row>
    <row r="50" spans="1:9" ht="12">
      <c r="A50" s="169">
        <v>23</v>
      </c>
      <c r="B50" s="114">
        <v>9</v>
      </c>
      <c r="C50" s="170">
        <v>0.9992063492063492</v>
      </c>
      <c r="D50" s="114"/>
      <c r="E50" s="176"/>
      <c r="F50" s="126">
        <v>1</v>
      </c>
      <c r="G50" s="172">
        <v>1</v>
      </c>
      <c r="H50" s="86">
        <v>10</v>
      </c>
      <c r="I50" s="171">
        <v>0.9994895029034521</v>
      </c>
    </row>
    <row r="51" spans="1:9" ht="12">
      <c r="A51" s="169" t="s">
        <v>162</v>
      </c>
      <c r="B51" s="114">
        <v>8</v>
      </c>
      <c r="C51" s="171">
        <v>1</v>
      </c>
      <c r="D51" s="114"/>
      <c r="E51" s="176"/>
      <c r="F51" s="126"/>
      <c r="G51" s="177"/>
      <c r="H51" s="86">
        <v>8</v>
      </c>
      <c r="I51" s="171">
        <v>1</v>
      </c>
    </row>
    <row r="52" spans="1:10" ht="12">
      <c r="A52" s="178" t="s">
        <v>14</v>
      </c>
      <c r="B52" s="179">
        <f>SUM(B28:B51)</f>
        <v>10080</v>
      </c>
      <c r="C52" s="180"/>
      <c r="D52" s="179">
        <f>SUM(D28:D51)</f>
        <v>4804</v>
      </c>
      <c r="E52" s="181"/>
      <c r="F52" s="182">
        <f>SUM(F28:F51)</f>
        <v>787</v>
      </c>
      <c r="G52" s="183"/>
      <c r="H52" s="179">
        <f>SUM(H28:H51)</f>
        <v>15671</v>
      </c>
      <c r="I52" s="184"/>
      <c r="J52" s="123"/>
    </row>
    <row r="54" spans="1:9" ht="12">
      <c r="A54" s="449" t="s">
        <v>161</v>
      </c>
      <c r="B54" s="449"/>
      <c r="C54" s="449"/>
      <c r="D54" s="449"/>
      <c r="E54" s="449"/>
      <c r="F54" s="449"/>
      <c r="G54" s="449"/>
      <c r="H54" s="449"/>
      <c r="I54" s="449"/>
    </row>
  </sheetData>
  <mergeCells count="14">
    <mergeCell ref="A1:J1"/>
    <mergeCell ref="A2:J2"/>
    <mergeCell ref="A21:J21"/>
    <mergeCell ref="B6:D6"/>
    <mergeCell ref="E6:G6"/>
    <mergeCell ref="H6:J6"/>
    <mergeCell ref="A6:A7"/>
    <mergeCell ref="A54:I54"/>
    <mergeCell ref="A20:J20"/>
    <mergeCell ref="H26:I26"/>
    <mergeCell ref="A26:A27"/>
    <mergeCell ref="B26:C26"/>
    <mergeCell ref="D26:E26"/>
    <mergeCell ref="F26:G26"/>
  </mergeCells>
  <printOptions horizontalCentered="1"/>
  <pageMargins left="0.25" right="0.25" top="0.5" bottom="0.5" header="0.25" footer="0.25"/>
  <pageSetup firstPageNumber="10" useFirstPageNumber="1" horizontalDpi="600" verticalDpi="600" orientation="portrait" scale="95" r:id="rId1"/>
  <headerFooter alignWithMargins="0">
    <oddFooter>&amp;L04/02/03&amp;CPage &amp;P&amp;ROffice of IRAA</oddFooter>
  </headerFooter>
</worksheet>
</file>

<file path=xl/worksheets/sheet2.xml><?xml version="1.0" encoding="utf-8"?>
<worksheet xmlns="http://schemas.openxmlformats.org/spreadsheetml/2006/main" xmlns:r="http://schemas.openxmlformats.org/officeDocument/2006/relationships">
  <dimension ref="A1:G134"/>
  <sheetViews>
    <sheetView zoomScale="75" zoomScaleNormal="75" workbookViewId="0" topLeftCell="A6">
      <pane ySplit="2" topLeftCell="BM107" activePane="bottomLeft" state="frozen"/>
      <selection pane="topLeft" activeCell="A6" sqref="A6"/>
      <selection pane="bottomLeft" activeCell="A6" sqref="A6:A7"/>
    </sheetView>
  </sheetViews>
  <sheetFormatPr defaultColWidth="9.140625" defaultRowHeight="12.75"/>
  <cols>
    <col min="1" max="1" width="48.8515625" style="1" bestFit="1" customWidth="1"/>
    <col min="2" max="2" width="11.421875" style="441" bestFit="1" customWidth="1"/>
    <col min="3" max="3" width="10.421875" style="441" bestFit="1" customWidth="1"/>
    <col min="4" max="4" width="10.00390625" style="3" bestFit="1" customWidth="1"/>
    <col min="5" max="5" width="12.57421875" style="441" bestFit="1" customWidth="1"/>
    <col min="6" max="6" width="10.421875" style="441" customWidth="1"/>
    <col min="7" max="7" width="11.140625" style="441" customWidth="1"/>
    <col min="8" max="16384" width="9.140625" style="1" customWidth="1"/>
  </cols>
  <sheetData>
    <row r="1" spans="1:7" ht="12.75">
      <c r="A1" s="346" t="s">
        <v>0</v>
      </c>
      <c r="B1" s="1"/>
      <c r="C1" s="1"/>
      <c r="D1" s="1"/>
      <c r="E1" s="1"/>
      <c r="F1" s="1"/>
      <c r="G1" s="1"/>
    </row>
    <row r="2" spans="1:7" ht="12.75">
      <c r="A2" s="24" t="s">
        <v>169</v>
      </c>
      <c r="B2" s="1"/>
      <c r="C2" s="1"/>
      <c r="D2" s="1"/>
      <c r="E2" s="1"/>
      <c r="F2" s="1"/>
      <c r="G2" s="1"/>
    </row>
    <row r="3" spans="1:7" ht="12.75">
      <c r="A3" s="468" t="s">
        <v>22</v>
      </c>
      <c r="B3" s="468"/>
      <c r="C3" s="468"/>
      <c r="D3" s="468"/>
      <c r="E3" s="468"/>
      <c r="F3" s="468"/>
      <c r="G3" s="468"/>
    </row>
    <row r="4" spans="1:7" ht="12.75">
      <c r="A4" s="368" t="s">
        <v>155</v>
      </c>
      <c r="B4" s="369"/>
      <c r="C4" s="369"/>
      <c r="D4" s="1"/>
      <c r="E4" s="369"/>
      <c r="F4" s="369"/>
      <c r="G4" s="369"/>
    </row>
    <row r="5" spans="1:7" ht="12.75">
      <c r="A5" s="368"/>
      <c r="B5" s="369"/>
      <c r="C5" s="369"/>
      <c r="D5" s="1"/>
      <c r="E5" s="369"/>
      <c r="F5" s="369"/>
      <c r="G5" s="369"/>
    </row>
    <row r="6" spans="1:7" ht="12.75">
      <c r="A6" s="469" t="s">
        <v>112</v>
      </c>
      <c r="B6" s="471" t="s">
        <v>23</v>
      </c>
      <c r="C6" s="472"/>
      <c r="D6" s="473"/>
      <c r="E6" s="471" t="s">
        <v>24</v>
      </c>
      <c r="F6" s="472"/>
      <c r="G6" s="473"/>
    </row>
    <row r="7" spans="1:7" s="373" customFormat="1" ht="25.5">
      <c r="A7" s="470"/>
      <c r="B7" s="370" t="s">
        <v>25</v>
      </c>
      <c r="C7" s="371" t="s">
        <v>26</v>
      </c>
      <c r="D7" s="9" t="s">
        <v>27</v>
      </c>
      <c r="E7" s="372" t="s">
        <v>3</v>
      </c>
      <c r="F7" s="371" t="s">
        <v>15</v>
      </c>
      <c r="G7" s="9" t="s">
        <v>27</v>
      </c>
    </row>
    <row r="8" spans="1:7" ht="12.75">
      <c r="A8" s="374" t="s">
        <v>28</v>
      </c>
      <c r="B8" s="375"/>
      <c r="C8" s="376"/>
      <c r="D8" s="377"/>
      <c r="E8" s="378"/>
      <c r="F8" s="376"/>
      <c r="G8" s="379"/>
    </row>
    <row r="9" spans="1:7" ht="12.75">
      <c r="A9" s="191" t="s">
        <v>29</v>
      </c>
      <c r="B9" s="380">
        <v>1077</v>
      </c>
      <c r="C9" s="381"/>
      <c r="D9" s="354">
        <f>SUM(B9+C9)</f>
        <v>1077</v>
      </c>
      <c r="E9" s="355">
        <f>B9/15</f>
        <v>71.8</v>
      </c>
      <c r="F9" s="382"/>
      <c r="G9" s="357">
        <f>SUM(C9,B9)/15</f>
        <v>71.8</v>
      </c>
    </row>
    <row r="10" spans="1:7" ht="12.75">
      <c r="A10" s="191" t="s">
        <v>30</v>
      </c>
      <c r="B10" s="265">
        <v>3246</v>
      </c>
      <c r="C10" s="266">
        <v>94</v>
      </c>
      <c r="D10" s="354">
        <f>SUM(B10+C10)</f>
        <v>3340</v>
      </c>
      <c r="E10" s="355">
        <f>B10/15</f>
        <v>216.4</v>
      </c>
      <c r="F10" s="382">
        <f>C10/15</f>
        <v>6.266666666666667</v>
      </c>
      <c r="G10" s="357">
        <f>SUM(C10,B10)/15</f>
        <v>222.66666666666666</v>
      </c>
    </row>
    <row r="11" spans="1:7" ht="12.75">
      <c r="A11" s="191" t="s">
        <v>4</v>
      </c>
      <c r="B11" s="265">
        <v>290</v>
      </c>
      <c r="C11" s="381"/>
      <c r="D11" s="354">
        <f>SUM(B11+C11)</f>
        <v>290</v>
      </c>
      <c r="E11" s="355">
        <f>B11/15</f>
        <v>19.333333333333332</v>
      </c>
      <c r="F11" s="382"/>
      <c r="G11" s="357">
        <f>SUM(C11,B11)/15</f>
        <v>19.333333333333332</v>
      </c>
    </row>
    <row r="12" spans="1:7" ht="12.75">
      <c r="A12" s="191" t="s">
        <v>119</v>
      </c>
      <c r="B12" s="383"/>
      <c r="C12" s="381"/>
      <c r="D12" s="354"/>
      <c r="E12" s="355"/>
      <c r="F12" s="382"/>
      <c r="G12" s="357"/>
    </row>
    <row r="13" spans="1:7" ht="12.75">
      <c r="A13" s="279" t="s">
        <v>117</v>
      </c>
      <c r="B13" s="265">
        <v>4554</v>
      </c>
      <c r="C13" s="266">
        <v>557</v>
      </c>
      <c r="D13" s="354">
        <f aca="true" t="shared" si="0" ref="D13:D46">SUM(B13+C13)</f>
        <v>5111</v>
      </c>
      <c r="E13" s="355">
        <f aca="true" t="shared" si="1" ref="E13:F46">B13/15</f>
        <v>303.6</v>
      </c>
      <c r="F13" s="382">
        <f t="shared" si="1"/>
        <v>37.13333333333333</v>
      </c>
      <c r="G13" s="357">
        <f aca="true" t="shared" si="2" ref="G13:G46">SUM(C13,B13)/15</f>
        <v>340.73333333333335</v>
      </c>
    </row>
    <row r="14" spans="1:7" ht="12.75">
      <c r="A14" s="279" t="s">
        <v>148</v>
      </c>
      <c r="B14" s="380">
        <v>232</v>
      </c>
      <c r="C14" s="266">
        <v>74</v>
      </c>
      <c r="D14" s="354">
        <f t="shared" si="0"/>
        <v>306</v>
      </c>
      <c r="E14" s="355">
        <f t="shared" si="1"/>
        <v>15.466666666666667</v>
      </c>
      <c r="F14" s="382">
        <f t="shared" si="1"/>
        <v>4.933333333333334</v>
      </c>
      <c r="G14" s="357">
        <f t="shared" si="2"/>
        <v>20.4</v>
      </c>
    </row>
    <row r="15" spans="1:7" ht="12.75">
      <c r="A15" s="279" t="s">
        <v>118</v>
      </c>
      <c r="B15" s="265">
        <v>1277</v>
      </c>
      <c r="C15" s="381"/>
      <c r="D15" s="354">
        <f t="shared" si="0"/>
        <v>1277</v>
      </c>
      <c r="E15" s="355">
        <f t="shared" si="1"/>
        <v>85.13333333333334</v>
      </c>
      <c r="F15" s="382"/>
      <c r="G15" s="357">
        <f t="shared" si="2"/>
        <v>85.13333333333334</v>
      </c>
    </row>
    <row r="16" spans="1:7" ht="12.75">
      <c r="A16" s="191" t="s">
        <v>31</v>
      </c>
      <c r="B16" s="383">
        <v>2681</v>
      </c>
      <c r="C16" s="266">
        <v>497</v>
      </c>
      <c r="D16" s="354">
        <f t="shared" si="0"/>
        <v>3178</v>
      </c>
      <c r="E16" s="355">
        <f t="shared" si="1"/>
        <v>178.73333333333332</v>
      </c>
      <c r="F16" s="382">
        <f t="shared" si="1"/>
        <v>33.13333333333333</v>
      </c>
      <c r="G16" s="357">
        <f t="shared" si="2"/>
        <v>211.86666666666667</v>
      </c>
    </row>
    <row r="17" spans="1:7" ht="12.75">
      <c r="A17" s="191" t="s">
        <v>32</v>
      </c>
      <c r="B17" s="383">
        <v>10</v>
      </c>
      <c r="C17" s="381"/>
      <c r="D17" s="354">
        <f t="shared" si="0"/>
        <v>10</v>
      </c>
      <c r="E17" s="355">
        <f t="shared" si="1"/>
        <v>0.6666666666666666</v>
      </c>
      <c r="F17" s="382"/>
      <c r="G17" s="357">
        <f t="shared" si="2"/>
        <v>0.6666666666666666</v>
      </c>
    </row>
    <row r="18" spans="1:7" ht="12.75">
      <c r="A18" s="191" t="s">
        <v>33</v>
      </c>
      <c r="B18" s="380">
        <v>6423</v>
      </c>
      <c r="C18" s="266">
        <v>365</v>
      </c>
      <c r="D18" s="354">
        <f t="shared" si="0"/>
        <v>6788</v>
      </c>
      <c r="E18" s="355">
        <f t="shared" si="1"/>
        <v>428.2</v>
      </c>
      <c r="F18" s="382">
        <f t="shared" si="1"/>
        <v>24.333333333333332</v>
      </c>
      <c r="G18" s="357">
        <f t="shared" si="2"/>
        <v>452.53333333333336</v>
      </c>
    </row>
    <row r="19" spans="1:7" ht="12.75">
      <c r="A19" s="191" t="s">
        <v>34</v>
      </c>
      <c r="B19" s="265">
        <v>490</v>
      </c>
      <c r="C19" s="381"/>
      <c r="D19" s="354">
        <f t="shared" si="0"/>
        <v>490</v>
      </c>
      <c r="E19" s="355">
        <f t="shared" si="1"/>
        <v>32.666666666666664</v>
      </c>
      <c r="F19" s="382"/>
      <c r="G19" s="357">
        <f t="shared" si="2"/>
        <v>32.666666666666664</v>
      </c>
    </row>
    <row r="20" spans="1:7" ht="12.75">
      <c r="A20" s="191" t="s">
        <v>35</v>
      </c>
      <c r="B20" s="380">
        <v>2807</v>
      </c>
      <c r="C20" s="266">
        <v>285</v>
      </c>
      <c r="D20" s="354">
        <f t="shared" si="0"/>
        <v>3092</v>
      </c>
      <c r="E20" s="355">
        <f t="shared" si="1"/>
        <v>187.13333333333333</v>
      </c>
      <c r="F20" s="382">
        <f t="shared" si="1"/>
        <v>19</v>
      </c>
      <c r="G20" s="357">
        <f t="shared" si="2"/>
        <v>206.13333333333333</v>
      </c>
    </row>
    <row r="21" spans="1:7" ht="12.75">
      <c r="A21" s="191" t="s">
        <v>121</v>
      </c>
      <c r="B21" s="265">
        <v>3</v>
      </c>
      <c r="C21" s="381"/>
      <c r="D21" s="354">
        <f t="shared" si="0"/>
        <v>3</v>
      </c>
      <c r="E21" s="355">
        <f t="shared" si="1"/>
        <v>0.2</v>
      </c>
      <c r="F21" s="382"/>
      <c r="G21" s="357">
        <f t="shared" si="2"/>
        <v>0.2</v>
      </c>
    </row>
    <row r="22" spans="1:7" ht="12.75">
      <c r="A22" s="191" t="s">
        <v>36</v>
      </c>
      <c r="B22" s="265">
        <v>7476</v>
      </c>
      <c r="C22" s="266">
        <v>443</v>
      </c>
      <c r="D22" s="354">
        <f t="shared" si="0"/>
        <v>7919</v>
      </c>
      <c r="E22" s="355">
        <f t="shared" si="1"/>
        <v>498.4</v>
      </c>
      <c r="F22" s="382">
        <f t="shared" si="1"/>
        <v>29.533333333333335</v>
      </c>
      <c r="G22" s="357">
        <f t="shared" si="2"/>
        <v>527.9333333333333</v>
      </c>
    </row>
    <row r="23" spans="1:7" ht="12.75">
      <c r="A23" s="191" t="s">
        <v>37</v>
      </c>
      <c r="B23" s="265">
        <v>268</v>
      </c>
      <c r="C23" s="381">
        <v>12</v>
      </c>
      <c r="D23" s="354">
        <f t="shared" si="0"/>
        <v>280</v>
      </c>
      <c r="E23" s="355">
        <f t="shared" si="1"/>
        <v>17.866666666666667</v>
      </c>
      <c r="F23" s="382">
        <f t="shared" si="1"/>
        <v>0.8</v>
      </c>
      <c r="G23" s="357">
        <f t="shared" si="2"/>
        <v>18.666666666666668</v>
      </c>
    </row>
    <row r="24" spans="1:7" ht="12.75">
      <c r="A24" s="191" t="s">
        <v>38</v>
      </c>
      <c r="B24" s="265">
        <v>130</v>
      </c>
      <c r="C24" s="266"/>
      <c r="D24" s="354">
        <f t="shared" si="0"/>
        <v>130</v>
      </c>
      <c r="E24" s="355">
        <f t="shared" si="1"/>
        <v>8.666666666666666</v>
      </c>
      <c r="F24" s="382"/>
      <c r="G24" s="357">
        <f t="shared" si="2"/>
        <v>8.666666666666666</v>
      </c>
    </row>
    <row r="25" spans="1:7" ht="12.75">
      <c r="A25" s="191" t="s">
        <v>39</v>
      </c>
      <c r="B25" s="265">
        <v>12</v>
      </c>
      <c r="C25" s="381"/>
      <c r="D25" s="354">
        <f t="shared" si="0"/>
        <v>12</v>
      </c>
      <c r="E25" s="355">
        <f t="shared" si="1"/>
        <v>0.8</v>
      </c>
      <c r="F25" s="382"/>
      <c r="G25" s="357">
        <f t="shared" si="2"/>
        <v>0.8</v>
      </c>
    </row>
    <row r="26" spans="1:7" ht="12.75">
      <c r="A26" s="191" t="s">
        <v>41</v>
      </c>
      <c r="B26" s="265">
        <v>629</v>
      </c>
      <c r="C26" s="266">
        <v>907</v>
      </c>
      <c r="D26" s="354">
        <f t="shared" si="0"/>
        <v>1536</v>
      </c>
      <c r="E26" s="355">
        <f t="shared" si="1"/>
        <v>41.93333333333333</v>
      </c>
      <c r="F26" s="382">
        <f t="shared" si="1"/>
        <v>60.46666666666667</v>
      </c>
      <c r="G26" s="357">
        <f t="shared" si="2"/>
        <v>102.4</v>
      </c>
    </row>
    <row r="27" spans="1:7" ht="12.75">
      <c r="A27" s="191" t="s">
        <v>40</v>
      </c>
      <c r="B27" s="265">
        <v>7672</v>
      </c>
      <c r="C27" s="3">
        <v>354</v>
      </c>
      <c r="D27" s="354">
        <f t="shared" si="0"/>
        <v>8026</v>
      </c>
      <c r="E27" s="355">
        <f t="shared" si="1"/>
        <v>511.46666666666664</v>
      </c>
      <c r="F27" s="382">
        <f t="shared" si="1"/>
        <v>23.6</v>
      </c>
      <c r="G27" s="357">
        <f t="shared" si="2"/>
        <v>535.0666666666667</v>
      </c>
    </row>
    <row r="28" spans="1:7" ht="12.75">
      <c r="A28" s="191" t="s">
        <v>165</v>
      </c>
      <c r="B28" s="265">
        <v>95</v>
      </c>
      <c r="C28" s="266"/>
      <c r="D28" s="354">
        <f t="shared" si="0"/>
        <v>95</v>
      </c>
      <c r="E28" s="355">
        <f t="shared" si="1"/>
        <v>6.333333333333333</v>
      </c>
      <c r="F28" s="382"/>
      <c r="G28" s="357">
        <f t="shared" si="2"/>
        <v>6.333333333333333</v>
      </c>
    </row>
    <row r="29" spans="1:7" ht="12.75">
      <c r="A29" s="191" t="s">
        <v>42</v>
      </c>
      <c r="B29" s="265">
        <v>113</v>
      </c>
      <c r="C29" s="381"/>
      <c r="D29" s="354">
        <f t="shared" si="0"/>
        <v>113</v>
      </c>
      <c r="E29" s="355">
        <f t="shared" si="1"/>
        <v>7.533333333333333</v>
      </c>
      <c r="F29" s="382"/>
      <c r="G29" s="357">
        <f t="shared" si="2"/>
        <v>7.533333333333333</v>
      </c>
    </row>
    <row r="30" spans="1:7" ht="12.75">
      <c r="A30" s="191" t="s">
        <v>156</v>
      </c>
      <c r="B30" s="265">
        <v>34</v>
      </c>
      <c r="C30" s="381"/>
      <c r="D30" s="354">
        <f t="shared" si="0"/>
        <v>34</v>
      </c>
      <c r="E30" s="355">
        <f>B30/15</f>
        <v>2.2666666666666666</v>
      </c>
      <c r="F30" s="382"/>
      <c r="G30" s="357">
        <f>SUM(C30,B30)/15</f>
        <v>2.2666666666666666</v>
      </c>
    </row>
    <row r="31" spans="1:7" ht="12.75">
      <c r="A31" s="191" t="s">
        <v>43</v>
      </c>
      <c r="B31" s="265">
        <v>200</v>
      </c>
      <c r="C31" s="381">
        <v>1</v>
      </c>
      <c r="D31" s="354">
        <f t="shared" si="0"/>
        <v>201</v>
      </c>
      <c r="E31" s="355">
        <f>B31/15</f>
        <v>13.333333333333334</v>
      </c>
      <c r="F31" s="382">
        <f t="shared" si="1"/>
        <v>0.06666666666666667</v>
      </c>
      <c r="G31" s="357">
        <f>SUM(C31,B31)/15</f>
        <v>13.4</v>
      </c>
    </row>
    <row r="32" spans="1:7" ht="12.75">
      <c r="A32" s="191" t="s">
        <v>44</v>
      </c>
      <c r="B32" s="265">
        <v>9350</v>
      </c>
      <c r="C32" s="266">
        <v>155</v>
      </c>
      <c r="D32" s="354">
        <f t="shared" si="0"/>
        <v>9505</v>
      </c>
      <c r="E32" s="355">
        <f t="shared" si="1"/>
        <v>623.3333333333334</v>
      </c>
      <c r="F32" s="382">
        <f t="shared" si="1"/>
        <v>10.333333333333334</v>
      </c>
      <c r="G32" s="357">
        <f t="shared" si="2"/>
        <v>633.6666666666666</v>
      </c>
    </row>
    <row r="33" spans="1:7" ht="12.75">
      <c r="A33" s="191" t="s">
        <v>45</v>
      </c>
      <c r="B33" s="265">
        <v>348</v>
      </c>
      <c r="C33" s="266">
        <v>84</v>
      </c>
      <c r="D33" s="354">
        <f t="shared" si="0"/>
        <v>432</v>
      </c>
      <c r="E33" s="355">
        <f t="shared" si="1"/>
        <v>23.2</v>
      </c>
      <c r="F33" s="382">
        <f t="shared" si="1"/>
        <v>5.6</v>
      </c>
      <c r="G33" s="357">
        <f t="shared" si="2"/>
        <v>28.8</v>
      </c>
    </row>
    <row r="34" spans="1:7" ht="12.75">
      <c r="A34" s="191" t="s">
        <v>46</v>
      </c>
      <c r="B34" s="265">
        <v>3417</v>
      </c>
      <c r="C34" s="266">
        <v>145</v>
      </c>
      <c r="D34" s="354">
        <f t="shared" si="0"/>
        <v>3562</v>
      </c>
      <c r="E34" s="355">
        <f t="shared" si="1"/>
        <v>227.8</v>
      </c>
      <c r="F34" s="382">
        <f t="shared" si="1"/>
        <v>9.666666666666666</v>
      </c>
      <c r="G34" s="357">
        <f t="shared" si="2"/>
        <v>237.46666666666667</v>
      </c>
    </row>
    <row r="35" spans="1:7" ht="12.75">
      <c r="A35" s="191" t="s">
        <v>149</v>
      </c>
      <c r="B35" s="265">
        <v>75</v>
      </c>
      <c r="C35" s="381"/>
      <c r="D35" s="354">
        <f t="shared" si="0"/>
        <v>75</v>
      </c>
      <c r="E35" s="355">
        <f t="shared" si="1"/>
        <v>5</v>
      </c>
      <c r="F35" s="382"/>
      <c r="G35" s="357">
        <f t="shared" si="2"/>
        <v>5</v>
      </c>
    </row>
    <row r="36" spans="1:7" ht="12.75">
      <c r="A36" s="191" t="s">
        <v>47</v>
      </c>
      <c r="B36" s="265">
        <v>2068</v>
      </c>
      <c r="C36" s="266">
        <v>19</v>
      </c>
      <c r="D36" s="354">
        <f t="shared" si="0"/>
        <v>2087</v>
      </c>
      <c r="E36" s="355">
        <f t="shared" si="1"/>
        <v>137.86666666666667</v>
      </c>
      <c r="F36" s="382">
        <f t="shared" si="1"/>
        <v>1.2666666666666666</v>
      </c>
      <c r="G36" s="357">
        <f t="shared" si="2"/>
        <v>139.13333333333333</v>
      </c>
    </row>
    <row r="37" spans="1:7" ht="12.75">
      <c r="A37" s="191" t="s">
        <v>48</v>
      </c>
      <c r="B37" s="265">
        <v>2128</v>
      </c>
      <c r="C37" s="266">
        <v>188</v>
      </c>
      <c r="D37" s="354">
        <f t="shared" si="0"/>
        <v>2316</v>
      </c>
      <c r="E37" s="355">
        <f t="shared" si="1"/>
        <v>141.86666666666667</v>
      </c>
      <c r="F37" s="382">
        <f t="shared" si="1"/>
        <v>12.533333333333333</v>
      </c>
      <c r="G37" s="357">
        <f t="shared" si="2"/>
        <v>154.4</v>
      </c>
    </row>
    <row r="38" spans="1:7" ht="12.75">
      <c r="A38" s="191" t="s">
        <v>49</v>
      </c>
      <c r="B38" s="265">
        <v>2425</v>
      </c>
      <c r="C38" s="266">
        <v>104</v>
      </c>
      <c r="D38" s="354">
        <f t="shared" si="0"/>
        <v>2529</v>
      </c>
      <c r="E38" s="355">
        <f t="shared" si="1"/>
        <v>161.66666666666666</v>
      </c>
      <c r="F38" s="382">
        <f t="shared" si="1"/>
        <v>6.933333333333334</v>
      </c>
      <c r="G38" s="357">
        <f t="shared" si="2"/>
        <v>168.6</v>
      </c>
    </row>
    <row r="39" spans="1:7" ht="12.75">
      <c r="A39" s="191" t="s">
        <v>50</v>
      </c>
      <c r="B39" s="265">
        <v>3741</v>
      </c>
      <c r="C39" s="266">
        <v>384</v>
      </c>
      <c r="D39" s="354">
        <f t="shared" si="0"/>
        <v>4125</v>
      </c>
      <c r="E39" s="355">
        <f t="shared" si="1"/>
        <v>249.4</v>
      </c>
      <c r="F39" s="382">
        <f t="shared" si="1"/>
        <v>25.6</v>
      </c>
      <c r="G39" s="357">
        <f t="shared" si="2"/>
        <v>275</v>
      </c>
    </row>
    <row r="40" spans="1:7" ht="12.75">
      <c r="A40" s="191" t="s">
        <v>51</v>
      </c>
      <c r="B40" s="265">
        <v>6376</v>
      </c>
      <c r="C40" s="266">
        <v>1162</v>
      </c>
      <c r="D40" s="354">
        <f t="shared" si="0"/>
        <v>7538</v>
      </c>
      <c r="E40" s="355">
        <f t="shared" si="1"/>
        <v>425.06666666666666</v>
      </c>
      <c r="F40" s="382">
        <f t="shared" si="1"/>
        <v>77.46666666666667</v>
      </c>
      <c r="G40" s="357">
        <f t="shared" si="2"/>
        <v>502.53333333333336</v>
      </c>
    </row>
    <row r="41" spans="1:7" ht="12.75">
      <c r="A41" s="191" t="s">
        <v>52</v>
      </c>
      <c r="B41" s="265">
        <v>2086</v>
      </c>
      <c r="C41" s="381"/>
      <c r="D41" s="354">
        <f t="shared" si="0"/>
        <v>2086</v>
      </c>
      <c r="E41" s="355">
        <f t="shared" si="1"/>
        <v>139.06666666666666</v>
      </c>
      <c r="F41" s="382"/>
      <c r="G41" s="357">
        <f t="shared" si="2"/>
        <v>139.06666666666666</v>
      </c>
    </row>
    <row r="42" spans="1:7" ht="12.75">
      <c r="A42" s="191" t="s">
        <v>53</v>
      </c>
      <c r="B42" s="265">
        <v>4154</v>
      </c>
      <c r="C42" s="266">
        <v>209</v>
      </c>
      <c r="D42" s="354">
        <f t="shared" si="0"/>
        <v>4363</v>
      </c>
      <c r="E42" s="355">
        <f t="shared" si="1"/>
        <v>276.93333333333334</v>
      </c>
      <c r="F42" s="382">
        <f t="shared" si="1"/>
        <v>13.933333333333334</v>
      </c>
      <c r="G42" s="357">
        <f t="shared" si="2"/>
        <v>290.8666666666667</v>
      </c>
    </row>
    <row r="43" spans="1:7" ht="12.75">
      <c r="A43" s="191" t="s">
        <v>54</v>
      </c>
      <c r="B43" s="265">
        <v>973</v>
      </c>
      <c r="C43" s="266">
        <v>281</v>
      </c>
      <c r="D43" s="354">
        <f t="shared" si="0"/>
        <v>1254</v>
      </c>
      <c r="E43" s="355">
        <f t="shared" si="1"/>
        <v>64.86666666666666</v>
      </c>
      <c r="F43" s="382">
        <f t="shared" si="1"/>
        <v>18.733333333333334</v>
      </c>
      <c r="G43" s="357">
        <f t="shared" si="2"/>
        <v>83.6</v>
      </c>
    </row>
    <row r="44" spans="1:7" ht="12.75">
      <c r="A44" s="191" t="s">
        <v>55</v>
      </c>
      <c r="B44" s="265">
        <v>1802</v>
      </c>
      <c r="C44" s="266">
        <v>105</v>
      </c>
      <c r="D44" s="354">
        <f t="shared" si="0"/>
        <v>1907</v>
      </c>
      <c r="E44" s="355">
        <f t="shared" si="1"/>
        <v>120.13333333333334</v>
      </c>
      <c r="F44" s="382">
        <f t="shared" si="1"/>
        <v>7</v>
      </c>
      <c r="G44" s="357">
        <f t="shared" si="2"/>
        <v>127.13333333333334</v>
      </c>
    </row>
    <row r="45" spans="1:7" ht="12.75">
      <c r="A45" s="191" t="s">
        <v>56</v>
      </c>
      <c r="B45" s="265">
        <v>2327</v>
      </c>
      <c r="C45" s="266">
        <v>1281</v>
      </c>
      <c r="D45" s="354">
        <f t="shared" si="0"/>
        <v>3608</v>
      </c>
      <c r="E45" s="355">
        <f t="shared" si="1"/>
        <v>155.13333333333333</v>
      </c>
      <c r="F45" s="382">
        <f t="shared" si="1"/>
        <v>85.4</v>
      </c>
      <c r="G45" s="357">
        <f t="shared" si="2"/>
        <v>240.53333333333333</v>
      </c>
    </row>
    <row r="46" spans="1:7" ht="12.75">
      <c r="A46" s="191" t="s">
        <v>105</v>
      </c>
      <c r="B46" s="265">
        <v>158</v>
      </c>
      <c r="C46" s="381"/>
      <c r="D46" s="354">
        <f t="shared" si="0"/>
        <v>158</v>
      </c>
      <c r="E46" s="355">
        <f t="shared" si="1"/>
        <v>10.533333333333333</v>
      </c>
      <c r="F46" s="382"/>
      <c r="G46" s="357">
        <f t="shared" si="2"/>
        <v>10.533333333333333</v>
      </c>
    </row>
    <row r="47" spans="1:7" ht="12.75">
      <c r="A47" s="19" t="s">
        <v>57</v>
      </c>
      <c r="B47" s="216">
        <f aca="true" t="shared" si="3" ref="B47:G47">SUM(B9:B46)</f>
        <v>81147</v>
      </c>
      <c r="C47" s="217">
        <f t="shared" si="3"/>
        <v>7706</v>
      </c>
      <c r="D47" s="230">
        <f t="shared" si="3"/>
        <v>88853</v>
      </c>
      <c r="E47" s="384">
        <f t="shared" si="3"/>
        <v>5409.800000000001</v>
      </c>
      <c r="F47" s="385">
        <f t="shared" si="3"/>
        <v>513.7333333333335</v>
      </c>
      <c r="G47" s="386">
        <f t="shared" si="3"/>
        <v>5923.533333333336</v>
      </c>
    </row>
    <row r="48" spans="1:7" ht="12.75">
      <c r="A48" s="199" t="s">
        <v>8</v>
      </c>
      <c r="B48" s="347"/>
      <c r="C48" s="348"/>
      <c r="D48" s="349"/>
      <c r="E48" s="350"/>
      <c r="F48" s="351"/>
      <c r="G48" s="352"/>
    </row>
    <row r="49" spans="1:7" ht="12.75">
      <c r="A49" s="47" t="s">
        <v>30</v>
      </c>
      <c r="B49" s="139">
        <v>44</v>
      </c>
      <c r="C49" s="353"/>
      <c r="D49" s="354">
        <f aca="true" t="shared" si="4" ref="D49:D62">SUM(B49+C49)</f>
        <v>44</v>
      </c>
      <c r="E49" s="355">
        <f aca="true" t="shared" si="5" ref="E49:E62">B49/15</f>
        <v>2.933333333333333</v>
      </c>
      <c r="F49" s="356"/>
      <c r="G49" s="357">
        <f aca="true" t="shared" si="6" ref="G49:G62">SUM(C49,B49)/15</f>
        <v>2.933333333333333</v>
      </c>
    </row>
    <row r="50" spans="1:7" ht="12.75">
      <c r="A50" s="47" t="s">
        <v>33</v>
      </c>
      <c r="B50" s="139"/>
      <c r="C50" s="353"/>
      <c r="D50" s="354"/>
      <c r="E50" s="355"/>
      <c r="F50" s="356"/>
      <c r="G50" s="357"/>
    </row>
    <row r="51" spans="1:7" ht="12.75">
      <c r="A51" s="47" t="s">
        <v>34</v>
      </c>
      <c r="B51" s="139">
        <v>240</v>
      </c>
      <c r="C51" s="353"/>
      <c r="D51" s="354">
        <f t="shared" si="4"/>
        <v>240</v>
      </c>
      <c r="E51" s="355">
        <f t="shared" si="5"/>
        <v>16</v>
      </c>
      <c r="F51" s="356"/>
      <c r="G51" s="357">
        <f t="shared" si="6"/>
        <v>16</v>
      </c>
    </row>
    <row r="52" spans="1:7" ht="12.75">
      <c r="A52" s="47" t="s">
        <v>36</v>
      </c>
      <c r="B52" s="139">
        <v>210</v>
      </c>
      <c r="C52" s="353"/>
      <c r="D52" s="354">
        <f t="shared" si="4"/>
        <v>210</v>
      </c>
      <c r="E52" s="355">
        <f t="shared" si="5"/>
        <v>14</v>
      </c>
      <c r="F52" s="356"/>
      <c r="G52" s="357">
        <f t="shared" si="6"/>
        <v>14</v>
      </c>
    </row>
    <row r="53" spans="1:7" ht="12.75">
      <c r="A53" s="47" t="s">
        <v>168</v>
      </c>
      <c r="B53" s="139">
        <v>48</v>
      </c>
      <c r="C53" s="353"/>
      <c r="D53" s="354">
        <f t="shared" si="4"/>
        <v>48</v>
      </c>
      <c r="E53" s="355">
        <f t="shared" si="5"/>
        <v>3.2</v>
      </c>
      <c r="F53" s="356"/>
      <c r="G53" s="357">
        <f t="shared" si="6"/>
        <v>3.2</v>
      </c>
    </row>
    <row r="54" spans="1:7" ht="12.75">
      <c r="A54" s="47" t="s">
        <v>44</v>
      </c>
      <c r="B54" s="139">
        <v>150</v>
      </c>
      <c r="C54" s="353"/>
      <c r="D54" s="354">
        <f t="shared" si="4"/>
        <v>150</v>
      </c>
      <c r="E54" s="355">
        <f t="shared" si="5"/>
        <v>10</v>
      </c>
      <c r="F54" s="356"/>
      <c r="G54" s="357">
        <f t="shared" si="6"/>
        <v>10</v>
      </c>
    </row>
    <row r="55" spans="1:7" ht="12.75">
      <c r="A55" s="47" t="s">
        <v>43</v>
      </c>
      <c r="B55" s="139">
        <v>60</v>
      </c>
      <c r="C55" s="353"/>
      <c r="D55" s="354">
        <f t="shared" si="4"/>
        <v>60</v>
      </c>
      <c r="E55" s="355">
        <f t="shared" si="5"/>
        <v>4</v>
      </c>
      <c r="F55" s="356"/>
      <c r="G55" s="357">
        <f t="shared" si="6"/>
        <v>4</v>
      </c>
    </row>
    <row r="56" spans="1:7" ht="12.75">
      <c r="A56" s="47" t="s">
        <v>48</v>
      </c>
      <c r="B56" s="139">
        <v>78</v>
      </c>
      <c r="C56" s="353"/>
      <c r="D56" s="354">
        <f t="shared" si="4"/>
        <v>78</v>
      </c>
      <c r="E56" s="355">
        <f t="shared" si="5"/>
        <v>5.2</v>
      </c>
      <c r="F56" s="356"/>
      <c r="G56" s="357">
        <f t="shared" si="6"/>
        <v>5.2</v>
      </c>
    </row>
    <row r="57" spans="1:7" ht="12.75">
      <c r="A57" s="47" t="s">
        <v>49</v>
      </c>
      <c r="B57" s="139"/>
      <c r="C57" s="353"/>
      <c r="D57" s="354"/>
      <c r="E57" s="355"/>
      <c r="F57" s="356"/>
      <c r="G57" s="357"/>
    </row>
    <row r="58" spans="1:7" ht="12.75">
      <c r="A58" s="47" t="s">
        <v>51</v>
      </c>
      <c r="B58" s="139">
        <v>54</v>
      </c>
      <c r="C58" s="353"/>
      <c r="D58" s="354">
        <f t="shared" si="4"/>
        <v>54</v>
      </c>
      <c r="E58" s="355">
        <f t="shared" si="5"/>
        <v>3.6</v>
      </c>
      <c r="F58" s="356"/>
      <c r="G58" s="357">
        <f t="shared" si="6"/>
        <v>3.6</v>
      </c>
    </row>
    <row r="59" spans="1:7" ht="12.75">
      <c r="A59" s="47" t="s">
        <v>50</v>
      </c>
      <c r="B59" s="139">
        <v>120</v>
      </c>
      <c r="C59" s="353"/>
      <c r="D59" s="354">
        <f t="shared" si="4"/>
        <v>120</v>
      </c>
      <c r="E59" s="355">
        <f t="shared" si="5"/>
        <v>8</v>
      </c>
      <c r="F59" s="356"/>
      <c r="G59" s="357">
        <f t="shared" si="6"/>
        <v>8</v>
      </c>
    </row>
    <row r="60" spans="1:7" ht="12.75">
      <c r="A60" s="47" t="s">
        <v>52</v>
      </c>
      <c r="B60" s="139"/>
      <c r="C60" s="353"/>
      <c r="D60" s="354"/>
      <c r="E60" s="355"/>
      <c r="F60" s="356"/>
      <c r="G60" s="357"/>
    </row>
    <row r="61" spans="1:7" ht="12.75">
      <c r="A61" s="47" t="s">
        <v>56</v>
      </c>
      <c r="B61" s="139">
        <v>208</v>
      </c>
      <c r="C61" s="353"/>
      <c r="D61" s="354">
        <f t="shared" si="4"/>
        <v>208</v>
      </c>
      <c r="E61" s="355">
        <f t="shared" si="5"/>
        <v>13.866666666666667</v>
      </c>
      <c r="F61" s="356"/>
      <c r="G61" s="357">
        <f t="shared" si="6"/>
        <v>13.866666666666667</v>
      </c>
    </row>
    <row r="62" spans="1:7" ht="12.75">
      <c r="A62" s="47" t="s">
        <v>99</v>
      </c>
      <c r="B62" s="139">
        <v>54</v>
      </c>
      <c r="C62" s="353"/>
      <c r="D62" s="354">
        <f t="shared" si="4"/>
        <v>54</v>
      </c>
      <c r="E62" s="355">
        <f t="shared" si="5"/>
        <v>3.6</v>
      </c>
      <c r="F62" s="358"/>
      <c r="G62" s="357">
        <f t="shared" si="6"/>
        <v>3.6</v>
      </c>
    </row>
    <row r="63" spans="1:7" ht="12.75">
      <c r="A63" s="209" t="s">
        <v>167</v>
      </c>
      <c r="B63" s="359">
        <f>SUM(B49:B62)</f>
        <v>1266</v>
      </c>
      <c r="C63" s="224"/>
      <c r="D63" s="360">
        <f>SUM(D49:D62)</f>
        <v>1266</v>
      </c>
      <c r="E63" s="361">
        <f>SUM(E49:E62)</f>
        <v>84.4</v>
      </c>
      <c r="F63" s="223"/>
      <c r="G63" s="362">
        <f>SUM(G49:G62)</f>
        <v>84.4</v>
      </c>
    </row>
    <row r="64" spans="1:7" ht="12.75">
      <c r="A64" s="374" t="s">
        <v>58</v>
      </c>
      <c r="B64" s="380"/>
      <c r="C64" s="387"/>
      <c r="D64" s="388"/>
      <c r="E64" s="378"/>
      <c r="F64" s="389"/>
      <c r="G64" s="388"/>
    </row>
    <row r="65" spans="1:7" ht="12.75">
      <c r="A65" s="191" t="s">
        <v>59</v>
      </c>
      <c r="B65" s="383">
        <v>2597</v>
      </c>
      <c r="C65" s="266">
        <v>924</v>
      </c>
      <c r="D65" s="390">
        <f aca="true" t="shared" si="7" ref="D65:D78">SUM(B65+C65)</f>
        <v>3521</v>
      </c>
      <c r="E65" s="391">
        <f aca="true" t="shared" si="8" ref="E65:F78">B65/15</f>
        <v>173.13333333333333</v>
      </c>
      <c r="F65" s="392">
        <f t="shared" si="8"/>
        <v>61.6</v>
      </c>
      <c r="G65" s="393">
        <f aca="true" t="shared" si="9" ref="G65:G78">SUM(C65,B65)/15</f>
        <v>234.73333333333332</v>
      </c>
    </row>
    <row r="66" spans="1:7" ht="12.75">
      <c r="A66" s="191" t="s">
        <v>60</v>
      </c>
      <c r="B66" s="265">
        <v>342</v>
      </c>
      <c r="C66" s="381"/>
      <c r="D66" s="390">
        <f t="shared" si="7"/>
        <v>342</v>
      </c>
      <c r="E66" s="391">
        <f t="shared" si="8"/>
        <v>22.8</v>
      </c>
      <c r="F66" s="392"/>
      <c r="G66" s="393">
        <f t="shared" si="9"/>
        <v>22.8</v>
      </c>
    </row>
    <row r="67" spans="1:7" ht="12.75">
      <c r="A67" s="191" t="s">
        <v>5</v>
      </c>
      <c r="B67" s="265">
        <v>30</v>
      </c>
      <c r="C67" s="381"/>
      <c r="D67" s="390">
        <f t="shared" si="7"/>
        <v>30</v>
      </c>
      <c r="E67" s="391">
        <f t="shared" si="8"/>
        <v>2</v>
      </c>
      <c r="F67" s="392"/>
      <c r="G67" s="393">
        <f t="shared" si="9"/>
        <v>2</v>
      </c>
    </row>
    <row r="68" spans="1:7" ht="12.75">
      <c r="A68" s="191" t="s">
        <v>61</v>
      </c>
      <c r="B68" s="265">
        <v>1691</v>
      </c>
      <c r="C68" s="266">
        <v>1119</v>
      </c>
      <c r="D68" s="390">
        <f t="shared" si="7"/>
        <v>2810</v>
      </c>
      <c r="E68" s="355">
        <f t="shared" si="8"/>
        <v>112.73333333333333</v>
      </c>
      <c r="F68" s="382">
        <f t="shared" si="8"/>
        <v>74.6</v>
      </c>
      <c r="G68" s="357">
        <f t="shared" si="9"/>
        <v>187.33333333333334</v>
      </c>
    </row>
    <row r="69" spans="1:7" ht="12.75">
      <c r="A69" s="191" t="s">
        <v>106</v>
      </c>
      <c r="B69" s="383"/>
      <c r="C69" s="266"/>
      <c r="D69" s="390"/>
      <c r="E69" s="355"/>
      <c r="F69" s="382"/>
      <c r="G69" s="357"/>
    </row>
    <row r="70" spans="1:7" ht="12.75">
      <c r="A70" s="191" t="s">
        <v>62</v>
      </c>
      <c r="B70" s="265">
        <v>1463</v>
      </c>
      <c r="C70" s="266">
        <v>686</v>
      </c>
      <c r="D70" s="390">
        <f t="shared" si="7"/>
        <v>2149</v>
      </c>
      <c r="E70" s="355">
        <f t="shared" si="8"/>
        <v>97.53333333333333</v>
      </c>
      <c r="F70" s="382">
        <f t="shared" si="8"/>
        <v>45.733333333333334</v>
      </c>
      <c r="G70" s="357">
        <f t="shared" si="9"/>
        <v>143.26666666666668</v>
      </c>
    </row>
    <row r="71" spans="1:7" ht="12.75">
      <c r="A71" s="191" t="s">
        <v>63</v>
      </c>
      <c r="B71" s="265">
        <v>678</v>
      </c>
      <c r="C71" s="266">
        <v>243</v>
      </c>
      <c r="D71" s="390">
        <f t="shared" si="7"/>
        <v>921</v>
      </c>
      <c r="E71" s="355">
        <f t="shared" si="8"/>
        <v>45.2</v>
      </c>
      <c r="F71" s="382">
        <f t="shared" si="8"/>
        <v>16.2</v>
      </c>
      <c r="G71" s="357">
        <f t="shared" si="9"/>
        <v>61.4</v>
      </c>
    </row>
    <row r="72" spans="1:7" ht="12.75">
      <c r="A72" s="191" t="s">
        <v>64</v>
      </c>
      <c r="B72" s="383"/>
      <c r="C72" s="266">
        <v>301</v>
      </c>
      <c r="D72" s="390">
        <f t="shared" si="7"/>
        <v>301</v>
      </c>
      <c r="E72" s="355"/>
      <c r="F72" s="382">
        <f t="shared" si="8"/>
        <v>20.066666666666666</v>
      </c>
      <c r="G72" s="357">
        <f t="shared" si="9"/>
        <v>20.066666666666666</v>
      </c>
    </row>
    <row r="73" spans="1:7" ht="12.75">
      <c r="A73" s="191" t="s">
        <v>65</v>
      </c>
      <c r="B73" s="265">
        <v>2526</v>
      </c>
      <c r="C73" s="266">
        <v>128</v>
      </c>
      <c r="D73" s="390">
        <f t="shared" si="7"/>
        <v>2654</v>
      </c>
      <c r="E73" s="355">
        <f t="shared" si="8"/>
        <v>168.4</v>
      </c>
      <c r="F73" s="382">
        <f t="shared" si="8"/>
        <v>8.533333333333333</v>
      </c>
      <c r="G73" s="357">
        <f t="shared" si="9"/>
        <v>176.93333333333334</v>
      </c>
    </row>
    <row r="74" spans="1:7" ht="12.75">
      <c r="A74" s="191" t="s">
        <v>111</v>
      </c>
      <c r="B74" s="383"/>
      <c r="C74" s="266">
        <v>1504</v>
      </c>
      <c r="D74" s="390">
        <f t="shared" si="7"/>
        <v>1504</v>
      </c>
      <c r="E74" s="355"/>
      <c r="F74" s="382">
        <f t="shared" si="8"/>
        <v>100.26666666666667</v>
      </c>
      <c r="G74" s="357">
        <f t="shared" si="9"/>
        <v>100.26666666666667</v>
      </c>
    </row>
    <row r="75" spans="1:7" ht="12.75">
      <c r="A75" s="191" t="s">
        <v>66</v>
      </c>
      <c r="B75" s="265">
        <v>1961</v>
      </c>
      <c r="C75" s="266">
        <v>824</v>
      </c>
      <c r="D75" s="390">
        <f t="shared" si="7"/>
        <v>2785</v>
      </c>
      <c r="E75" s="355">
        <f t="shared" si="8"/>
        <v>130.73333333333332</v>
      </c>
      <c r="F75" s="382">
        <f t="shared" si="8"/>
        <v>54.93333333333333</v>
      </c>
      <c r="G75" s="357">
        <f t="shared" si="9"/>
        <v>185.66666666666666</v>
      </c>
    </row>
    <row r="76" spans="1:7" ht="12.75">
      <c r="A76" s="191" t="s">
        <v>67</v>
      </c>
      <c r="B76" s="265">
        <v>1825</v>
      </c>
      <c r="C76" s="266">
        <v>1271</v>
      </c>
      <c r="D76" s="390">
        <f t="shared" si="7"/>
        <v>3096</v>
      </c>
      <c r="E76" s="355">
        <f t="shared" si="8"/>
        <v>121.66666666666667</v>
      </c>
      <c r="F76" s="382">
        <f t="shared" si="8"/>
        <v>84.73333333333333</v>
      </c>
      <c r="G76" s="357">
        <f t="shared" si="9"/>
        <v>206.4</v>
      </c>
    </row>
    <row r="77" spans="1:7" ht="12.75">
      <c r="A77" s="191" t="s">
        <v>68</v>
      </c>
      <c r="B77" s="265">
        <v>2030</v>
      </c>
      <c r="C77" s="266">
        <v>470</v>
      </c>
      <c r="D77" s="390">
        <f>SUM(B77+C77)</f>
        <v>2500</v>
      </c>
      <c r="E77" s="355">
        <f>B77/15</f>
        <v>135.33333333333334</v>
      </c>
      <c r="F77" s="382">
        <f>C77/15</f>
        <v>31.333333333333332</v>
      </c>
      <c r="G77" s="357">
        <f>SUM(C77,B77)/15</f>
        <v>166.66666666666666</v>
      </c>
    </row>
    <row r="78" spans="1:7" ht="12.75">
      <c r="A78" s="191" t="s">
        <v>104</v>
      </c>
      <c r="B78" s="383"/>
      <c r="C78" s="266">
        <v>120</v>
      </c>
      <c r="D78" s="390">
        <f t="shared" si="7"/>
        <v>120</v>
      </c>
      <c r="E78" s="355"/>
      <c r="F78" s="382">
        <f t="shared" si="8"/>
        <v>8</v>
      </c>
      <c r="G78" s="357">
        <f t="shared" si="9"/>
        <v>8</v>
      </c>
    </row>
    <row r="79" spans="1:7" ht="12.75">
      <c r="A79" s="19" t="s">
        <v>69</v>
      </c>
      <c r="B79" s="216">
        <f aca="true" t="shared" si="10" ref="B79:G79">SUM(B65:B78)</f>
        <v>15143</v>
      </c>
      <c r="C79" s="217">
        <f t="shared" si="10"/>
        <v>7590</v>
      </c>
      <c r="D79" s="394">
        <f t="shared" si="10"/>
        <v>22733</v>
      </c>
      <c r="E79" s="384">
        <f t="shared" si="10"/>
        <v>1009.5333333333334</v>
      </c>
      <c r="F79" s="244">
        <f t="shared" si="10"/>
        <v>506</v>
      </c>
      <c r="G79" s="386">
        <f t="shared" si="10"/>
        <v>1515.5333333333335</v>
      </c>
    </row>
    <row r="80" spans="1:7" ht="12.75">
      <c r="A80" s="129" t="s">
        <v>70</v>
      </c>
      <c r="B80" s="395"/>
      <c r="C80" s="396"/>
      <c r="D80" s="397"/>
      <c r="E80" s="395"/>
      <c r="F80" s="398"/>
      <c r="G80" s="399"/>
    </row>
    <row r="81" spans="1:7" ht="12.75">
      <c r="A81" s="400" t="s">
        <v>126</v>
      </c>
      <c r="B81" s="401"/>
      <c r="C81" s="402">
        <v>456</v>
      </c>
      <c r="D81" s="354">
        <f>SUM(B81:C81)</f>
        <v>456</v>
      </c>
      <c r="E81" s="355"/>
      <c r="F81" s="403">
        <f aca="true" t="shared" si="11" ref="E81:F98">C81/15</f>
        <v>30.4</v>
      </c>
      <c r="G81" s="393">
        <f aca="true" t="shared" si="12" ref="G81:G98">SUM(E81:F81)</f>
        <v>30.4</v>
      </c>
    </row>
    <row r="82" spans="1:7" ht="12.75">
      <c r="A82" s="191" t="s">
        <v>71</v>
      </c>
      <c r="B82" s="265">
        <v>69</v>
      </c>
      <c r="C82" s="266">
        <v>5</v>
      </c>
      <c r="D82" s="354">
        <f aca="true" t="shared" si="13" ref="D82:D97">SUM(B82:C82)</f>
        <v>74</v>
      </c>
      <c r="E82" s="355">
        <f t="shared" si="11"/>
        <v>4.6</v>
      </c>
      <c r="F82" s="403">
        <f t="shared" si="11"/>
        <v>0.3333333333333333</v>
      </c>
      <c r="G82" s="393">
        <f t="shared" si="12"/>
        <v>4.933333333333333</v>
      </c>
    </row>
    <row r="83" spans="1:7" ht="12.75">
      <c r="A83" s="191" t="s">
        <v>72</v>
      </c>
      <c r="B83" s="265">
        <v>1432</v>
      </c>
      <c r="C83" s="266">
        <v>801</v>
      </c>
      <c r="D83" s="354">
        <f t="shared" si="13"/>
        <v>2233</v>
      </c>
      <c r="E83" s="355">
        <f t="shared" si="11"/>
        <v>95.46666666666667</v>
      </c>
      <c r="F83" s="403">
        <f t="shared" si="11"/>
        <v>53.4</v>
      </c>
      <c r="G83" s="393">
        <f t="shared" si="12"/>
        <v>148.86666666666667</v>
      </c>
    </row>
    <row r="84" spans="1:7" ht="12.75">
      <c r="A84" s="191" t="s">
        <v>73</v>
      </c>
      <c r="B84" s="383"/>
      <c r="C84" s="266">
        <v>17</v>
      </c>
      <c r="D84" s="354">
        <f t="shared" si="13"/>
        <v>17</v>
      </c>
      <c r="E84" s="355"/>
      <c r="F84" s="403">
        <f t="shared" si="11"/>
        <v>1.1333333333333333</v>
      </c>
      <c r="G84" s="393">
        <f t="shared" si="12"/>
        <v>1.1333333333333333</v>
      </c>
    </row>
    <row r="85" spans="1:7" ht="12.75">
      <c r="A85" s="191" t="s">
        <v>130</v>
      </c>
      <c r="B85" s="265">
        <v>2339</v>
      </c>
      <c r="C85" s="381">
        <v>2288</v>
      </c>
      <c r="D85" s="354">
        <f t="shared" si="13"/>
        <v>4627</v>
      </c>
      <c r="E85" s="355">
        <f t="shared" si="11"/>
        <v>155.93333333333334</v>
      </c>
      <c r="F85" s="403">
        <f t="shared" si="11"/>
        <v>152.53333333333333</v>
      </c>
      <c r="G85" s="393">
        <f t="shared" si="12"/>
        <v>308.4666666666667</v>
      </c>
    </row>
    <row r="86" spans="1:7" ht="12.75">
      <c r="A86" s="191" t="s">
        <v>74</v>
      </c>
      <c r="B86" s="265">
        <v>700</v>
      </c>
      <c r="C86" s="266">
        <v>738</v>
      </c>
      <c r="D86" s="354">
        <f t="shared" si="13"/>
        <v>1438</v>
      </c>
      <c r="E86" s="355">
        <f t="shared" si="11"/>
        <v>46.666666666666664</v>
      </c>
      <c r="F86" s="403">
        <f t="shared" si="11"/>
        <v>49.2</v>
      </c>
      <c r="G86" s="393">
        <f t="shared" si="12"/>
        <v>95.86666666666667</v>
      </c>
    </row>
    <row r="87" spans="1:7" ht="12.75">
      <c r="A87" s="191" t="s">
        <v>129</v>
      </c>
      <c r="B87" s="383">
        <v>0</v>
      </c>
      <c r="C87" s="381">
        <v>2236</v>
      </c>
      <c r="D87" s="354">
        <f t="shared" si="13"/>
        <v>2236</v>
      </c>
      <c r="E87" s="355"/>
      <c r="F87" s="403">
        <f t="shared" si="11"/>
        <v>149.06666666666666</v>
      </c>
      <c r="G87" s="393">
        <f t="shared" si="12"/>
        <v>149.06666666666666</v>
      </c>
    </row>
    <row r="88" spans="1:7" ht="12.75">
      <c r="A88" s="191" t="s">
        <v>153</v>
      </c>
      <c r="B88" s="265">
        <v>1050</v>
      </c>
      <c r="C88" s="266">
        <v>870</v>
      </c>
      <c r="D88" s="354">
        <f t="shared" si="13"/>
        <v>1920</v>
      </c>
      <c r="E88" s="355">
        <f t="shared" si="11"/>
        <v>70</v>
      </c>
      <c r="F88" s="403">
        <f t="shared" si="11"/>
        <v>58</v>
      </c>
      <c r="G88" s="393">
        <f t="shared" si="12"/>
        <v>128</v>
      </c>
    </row>
    <row r="89" spans="1:7" ht="12.75">
      <c r="A89" s="191" t="s">
        <v>75</v>
      </c>
      <c r="B89" s="265">
        <v>172</v>
      </c>
      <c r="C89" s="381">
        <v>20</v>
      </c>
      <c r="D89" s="354">
        <f t="shared" si="13"/>
        <v>192</v>
      </c>
      <c r="E89" s="355">
        <f t="shared" si="11"/>
        <v>11.466666666666667</v>
      </c>
      <c r="F89" s="403">
        <f t="shared" si="11"/>
        <v>1.3333333333333333</v>
      </c>
      <c r="G89" s="393">
        <f t="shared" si="12"/>
        <v>12.8</v>
      </c>
    </row>
    <row r="90" spans="1:7" ht="12.75">
      <c r="A90" s="400" t="s">
        <v>139</v>
      </c>
      <c r="B90" s="265"/>
      <c r="C90" s="266"/>
      <c r="D90" s="354"/>
      <c r="E90" s="355"/>
      <c r="F90" s="403"/>
      <c r="G90" s="393"/>
    </row>
    <row r="91" spans="1:7" ht="12.75">
      <c r="A91" s="191" t="s">
        <v>76</v>
      </c>
      <c r="B91" s="383">
        <v>4</v>
      </c>
      <c r="C91" s="266">
        <v>79</v>
      </c>
      <c r="D91" s="354">
        <f t="shared" si="13"/>
        <v>83</v>
      </c>
      <c r="E91" s="355">
        <f t="shared" si="11"/>
        <v>0.26666666666666666</v>
      </c>
      <c r="F91" s="403">
        <f t="shared" si="11"/>
        <v>5.266666666666667</v>
      </c>
      <c r="G91" s="393">
        <f t="shared" si="12"/>
        <v>5.533333333333333</v>
      </c>
    </row>
    <row r="92" spans="1:7" ht="12.75">
      <c r="A92" s="191" t="s">
        <v>77</v>
      </c>
      <c r="B92" s="383"/>
      <c r="C92" s="266">
        <v>380</v>
      </c>
      <c r="D92" s="354">
        <f t="shared" si="13"/>
        <v>380</v>
      </c>
      <c r="E92" s="355"/>
      <c r="F92" s="403">
        <f t="shared" si="11"/>
        <v>25.333333333333332</v>
      </c>
      <c r="G92" s="393">
        <f t="shared" si="12"/>
        <v>25.333333333333332</v>
      </c>
    </row>
    <row r="93" spans="1:7" ht="12.75">
      <c r="A93" s="191" t="s">
        <v>78</v>
      </c>
      <c r="B93" s="265">
        <v>621</v>
      </c>
      <c r="C93" s="266">
        <v>1302</v>
      </c>
      <c r="D93" s="354">
        <f t="shared" si="13"/>
        <v>1923</v>
      </c>
      <c r="E93" s="355">
        <f t="shared" si="11"/>
        <v>41.4</v>
      </c>
      <c r="F93" s="403">
        <f t="shared" si="11"/>
        <v>86.8</v>
      </c>
      <c r="G93" s="393">
        <f t="shared" si="12"/>
        <v>128.2</v>
      </c>
    </row>
    <row r="94" spans="1:7" ht="12.75">
      <c r="A94" s="191" t="s">
        <v>79</v>
      </c>
      <c r="B94" s="265">
        <v>2049</v>
      </c>
      <c r="C94" s="266">
        <v>474</v>
      </c>
      <c r="D94" s="354">
        <f t="shared" si="13"/>
        <v>2523</v>
      </c>
      <c r="E94" s="355">
        <f t="shared" si="11"/>
        <v>136.6</v>
      </c>
      <c r="F94" s="403">
        <f t="shared" si="11"/>
        <v>31.6</v>
      </c>
      <c r="G94" s="393">
        <f t="shared" si="12"/>
        <v>168.2</v>
      </c>
    </row>
    <row r="95" spans="1:7" ht="12.75">
      <c r="A95" s="191" t="s">
        <v>80</v>
      </c>
      <c r="B95" s="265">
        <v>348</v>
      </c>
      <c r="C95" s="266">
        <v>153</v>
      </c>
      <c r="D95" s="354">
        <f t="shared" si="13"/>
        <v>501</v>
      </c>
      <c r="E95" s="355">
        <f t="shared" si="11"/>
        <v>23.2</v>
      </c>
      <c r="F95" s="403">
        <f t="shared" si="11"/>
        <v>10.2</v>
      </c>
      <c r="G95" s="393">
        <f t="shared" si="12"/>
        <v>33.4</v>
      </c>
    </row>
    <row r="96" spans="1:7" ht="12.75">
      <c r="A96" s="191" t="s">
        <v>81</v>
      </c>
      <c r="B96" s="265">
        <v>96</v>
      </c>
      <c r="C96" s="266">
        <v>60</v>
      </c>
      <c r="D96" s="354">
        <f t="shared" si="13"/>
        <v>156</v>
      </c>
      <c r="E96" s="355">
        <f t="shared" si="11"/>
        <v>6.4</v>
      </c>
      <c r="F96" s="403">
        <f t="shared" si="11"/>
        <v>4</v>
      </c>
      <c r="G96" s="393">
        <f t="shared" si="12"/>
        <v>10.4</v>
      </c>
    </row>
    <row r="97" spans="1:7" ht="12.75">
      <c r="A97" s="191" t="s">
        <v>82</v>
      </c>
      <c r="B97" s="265">
        <v>995</v>
      </c>
      <c r="C97" s="266">
        <v>262</v>
      </c>
      <c r="D97" s="354">
        <f t="shared" si="13"/>
        <v>1257</v>
      </c>
      <c r="E97" s="355">
        <f t="shared" si="11"/>
        <v>66.33333333333333</v>
      </c>
      <c r="F97" s="403">
        <f t="shared" si="11"/>
        <v>17.466666666666665</v>
      </c>
      <c r="G97" s="393">
        <f t="shared" si="12"/>
        <v>83.8</v>
      </c>
    </row>
    <row r="98" spans="1:7" ht="12.75">
      <c r="A98" s="191" t="s">
        <v>83</v>
      </c>
      <c r="B98" s="265">
        <v>495</v>
      </c>
      <c r="C98" s="381"/>
      <c r="D98" s="390">
        <f>SUM(B98:C98)</f>
        <v>495</v>
      </c>
      <c r="E98" s="355">
        <f t="shared" si="11"/>
        <v>33</v>
      </c>
      <c r="F98" s="403"/>
      <c r="G98" s="393">
        <f t="shared" si="12"/>
        <v>33</v>
      </c>
    </row>
    <row r="99" spans="1:7" ht="12.75">
      <c r="A99" s="19" t="s">
        <v>84</v>
      </c>
      <c r="B99" s="404">
        <f aca="true" t="shared" si="14" ref="B99:G99">SUM(B81:B98)</f>
        <v>10370</v>
      </c>
      <c r="C99" s="217">
        <f t="shared" si="14"/>
        <v>10141</v>
      </c>
      <c r="D99" s="394">
        <f t="shared" si="14"/>
        <v>20511</v>
      </c>
      <c r="E99" s="384">
        <f t="shared" si="14"/>
        <v>691.3333333333334</v>
      </c>
      <c r="F99" s="405">
        <f t="shared" si="14"/>
        <v>676.0666666666667</v>
      </c>
      <c r="G99" s="406">
        <f t="shared" si="14"/>
        <v>1367.4</v>
      </c>
    </row>
    <row r="100" spans="1:7" ht="12.75">
      <c r="A100" s="374" t="s">
        <v>85</v>
      </c>
      <c r="B100" s="378"/>
      <c r="C100" s="376"/>
      <c r="D100" s="388"/>
      <c r="E100" s="378"/>
      <c r="F100" s="389"/>
      <c r="G100" s="388"/>
    </row>
    <row r="101" spans="1:7" ht="12.75">
      <c r="A101" s="191" t="s">
        <v>86</v>
      </c>
      <c r="B101" s="265">
        <v>241</v>
      </c>
      <c r="C101" s="266">
        <v>525</v>
      </c>
      <c r="D101" s="354">
        <f aca="true" t="shared" si="15" ref="D101:D111">SUM(B101+C101)</f>
        <v>766</v>
      </c>
      <c r="E101" s="391">
        <f aca="true" t="shared" si="16" ref="E101:F111">B101/15</f>
        <v>16.066666666666666</v>
      </c>
      <c r="F101" s="392">
        <f t="shared" si="16"/>
        <v>35</v>
      </c>
      <c r="G101" s="393">
        <f aca="true" t="shared" si="17" ref="G101:G111">SUM(E101:F101)</f>
        <v>51.06666666666666</v>
      </c>
    </row>
    <row r="102" spans="1:7" ht="12.75">
      <c r="A102" s="191" t="s">
        <v>87</v>
      </c>
      <c r="B102" s="265">
        <v>542</v>
      </c>
      <c r="C102" s="266">
        <v>259</v>
      </c>
      <c r="D102" s="354">
        <f t="shared" si="15"/>
        <v>801</v>
      </c>
      <c r="E102" s="391">
        <f t="shared" si="16"/>
        <v>36.13333333333333</v>
      </c>
      <c r="F102" s="392">
        <f t="shared" si="16"/>
        <v>17.266666666666666</v>
      </c>
      <c r="G102" s="393">
        <f t="shared" si="17"/>
        <v>53.4</v>
      </c>
    </row>
    <row r="103" spans="1:7" ht="12.75">
      <c r="A103" s="191" t="s">
        <v>122</v>
      </c>
      <c r="B103" s="265">
        <v>1212</v>
      </c>
      <c r="C103" s="266">
        <v>790</v>
      </c>
      <c r="D103" s="354">
        <f t="shared" si="15"/>
        <v>2002</v>
      </c>
      <c r="E103" s="391">
        <f t="shared" si="16"/>
        <v>80.8</v>
      </c>
      <c r="F103" s="392">
        <f t="shared" si="16"/>
        <v>52.666666666666664</v>
      </c>
      <c r="G103" s="393">
        <f t="shared" si="17"/>
        <v>133.46666666666667</v>
      </c>
    </row>
    <row r="104" spans="1:7" ht="12.75">
      <c r="A104" s="191" t="s">
        <v>123</v>
      </c>
      <c r="B104" s="265">
        <v>140</v>
      </c>
      <c r="C104" s="381"/>
      <c r="D104" s="354">
        <f t="shared" si="15"/>
        <v>140</v>
      </c>
      <c r="E104" s="391">
        <f t="shared" si="16"/>
        <v>9.333333333333334</v>
      </c>
      <c r="F104" s="392"/>
      <c r="G104" s="393">
        <f t="shared" si="17"/>
        <v>9.333333333333334</v>
      </c>
    </row>
    <row r="105" spans="1:7" ht="12.75">
      <c r="A105" s="191" t="s">
        <v>88</v>
      </c>
      <c r="B105" s="265">
        <v>1536</v>
      </c>
      <c r="C105" s="266">
        <v>60</v>
      </c>
      <c r="D105" s="354">
        <f t="shared" si="15"/>
        <v>1596</v>
      </c>
      <c r="E105" s="391">
        <f t="shared" si="16"/>
        <v>102.4</v>
      </c>
      <c r="F105" s="392">
        <f t="shared" si="16"/>
        <v>4</v>
      </c>
      <c r="G105" s="393">
        <f t="shared" si="17"/>
        <v>106.4</v>
      </c>
    </row>
    <row r="106" spans="1:7" ht="12.75">
      <c r="A106" s="191" t="s">
        <v>124</v>
      </c>
      <c r="B106" s="265">
        <v>92</v>
      </c>
      <c r="C106" s="381"/>
      <c r="D106" s="354">
        <f t="shared" si="15"/>
        <v>92</v>
      </c>
      <c r="E106" s="391">
        <f t="shared" si="16"/>
        <v>6.133333333333334</v>
      </c>
      <c r="F106" s="392"/>
      <c r="G106" s="393">
        <f t="shared" si="17"/>
        <v>6.133333333333334</v>
      </c>
    </row>
    <row r="107" spans="1:7" ht="12.75">
      <c r="A107" s="191" t="s">
        <v>131</v>
      </c>
      <c r="B107" s="265">
        <v>368</v>
      </c>
      <c r="C107" s="266">
        <v>246</v>
      </c>
      <c r="D107" s="354">
        <f t="shared" si="15"/>
        <v>614</v>
      </c>
      <c r="E107" s="391">
        <f t="shared" si="16"/>
        <v>24.533333333333335</v>
      </c>
      <c r="F107" s="392">
        <f t="shared" si="16"/>
        <v>16.4</v>
      </c>
      <c r="G107" s="393">
        <f t="shared" si="17"/>
        <v>40.93333333333334</v>
      </c>
    </row>
    <row r="108" spans="1:7" ht="12.75">
      <c r="A108" s="191" t="s">
        <v>89</v>
      </c>
      <c r="B108" s="265">
        <v>790</v>
      </c>
      <c r="C108" s="266">
        <v>426</v>
      </c>
      <c r="D108" s="354">
        <f t="shared" si="15"/>
        <v>1216</v>
      </c>
      <c r="E108" s="391">
        <f t="shared" si="16"/>
        <v>52.666666666666664</v>
      </c>
      <c r="F108" s="392">
        <f t="shared" si="16"/>
        <v>28.4</v>
      </c>
      <c r="G108" s="393">
        <f t="shared" si="17"/>
        <v>81.06666666666666</v>
      </c>
    </row>
    <row r="109" spans="1:7" ht="12.75">
      <c r="A109" s="191" t="s">
        <v>128</v>
      </c>
      <c r="B109" s="265">
        <v>190</v>
      </c>
      <c r="C109" s="381"/>
      <c r="D109" s="354">
        <f t="shared" si="15"/>
        <v>190</v>
      </c>
      <c r="E109" s="391">
        <f t="shared" si="16"/>
        <v>12.666666666666666</v>
      </c>
      <c r="F109" s="392"/>
      <c r="G109" s="393">
        <f t="shared" si="17"/>
        <v>12.666666666666666</v>
      </c>
    </row>
    <row r="110" spans="1:7" ht="12.75">
      <c r="A110" s="191" t="s">
        <v>90</v>
      </c>
      <c r="B110" s="383"/>
      <c r="C110" s="266">
        <v>21</v>
      </c>
      <c r="D110" s="354">
        <f t="shared" si="15"/>
        <v>21</v>
      </c>
      <c r="E110" s="391"/>
      <c r="F110" s="392">
        <f t="shared" si="16"/>
        <v>1.4</v>
      </c>
      <c r="G110" s="393">
        <f t="shared" si="17"/>
        <v>1.4</v>
      </c>
    </row>
    <row r="111" spans="1:7" ht="12.75">
      <c r="A111" s="191" t="s">
        <v>116</v>
      </c>
      <c r="B111" s="265">
        <v>76</v>
      </c>
      <c r="C111" s="381"/>
      <c r="D111" s="354">
        <f t="shared" si="15"/>
        <v>76</v>
      </c>
      <c r="E111" s="391">
        <f t="shared" si="16"/>
        <v>5.066666666666666</v>
      </c>
      <c r="F111" s="392"/>
      <c r="G111" s="393">
        <f t="shared" si="17"/>
        <v>5.066666666666666</v>
      </c>
    </row>
    <row r="112" spans="1:7" ht="12.75">
      <c r="A112" s="209" t="s">
        <v>91</v>
      </c>
      <c r="B112" s="221">
        <f aca="true" t="shared" si="18" ref="B112:G112">SUM(B101:B111)</f>
        <v>5187</v>
      </c>
      <c r="C112" s="224">
        <f t="shared" si="18"/>
        <v>2327</v>
      </c>
      <c r="D112" s="360">
        <f t="shared" si="18"/>
        <v>7514</v>
      </c>
      <c r="E112" s="361">
        <f t="shared" si="18"/>
        <v>345.80000000000007</v>
      </c>
      <c r="F112" s="245">
        <f t="shared" si="18"/>
        <v>155.13333333333335</v>
      </c>
      <c r="G112" s="362">
        <f t="shared" si="18"/>
        <v>500.93333333333334</v>
      </c>
    </row>
    <row r="113" spans="1:7" ht="12.75">
      <c r="A113" s="407" t="s">
        <v>92</v>
      </c>
      <c r="B113" s="221"/>
      <c r="C113" s="408">
        <v>10046.5</v>
      </c>
      <c r="D113" s="386">
        <f>SUM(C113)</f>
        <v>10046.5</v>
      </c>
      <c r="E113" s="221"/>
      <c r="F113" s="245">
        <f>C113/15</f>
        <v>669.7666666666667</v>
      </c>
      <c r="G113" s="362">
        <f>SUM(B113,C113)/15</f>
        <v>669.7666666666667</v>
      </c>
    </row>
    <row r="114" spans="1:7" ht="12.75">
      <c r="A114" s="129" t="s">
        <v>10</v>
      </c>
      <c r="B114" s="395"/>
      <c r="C114" s="396"/>
      <c r="D114" s="409"/>
      <c r="E114" s="401"/>
      <c r="F114" s="410"/>
      <c r="G114" s="411"/>
    </row>
    <row r="115" spans="1:7" s="417" customFormat="1" ht="12.75">
      <c r="A115" s="47" t="s">
        <v>19</v>
      </c>
      <c r="B115" s="412">
        <v>193</v>
      </c>
      <c r="C115" s="413"/>
      <c r="D115" s="414">
        <f>SUM(B115:C115)</f>
        <v>193</v>
      </c>
      <c r="E115" s="415">
        <f>B115/15</f>
        <v>12.866666666666667</v>
      </c>
      <c r="F115" s="413"/>
      <c r="G115" s="416">
        <f>SUM(C115,B115)/15</f>
        <v>12.866666666666667</v>
      </c>
    </row>
    <row r="116" spans="1:7" ht="12.75">
      <c r="A116" s="418" t="s">
        <v>93</v>
      </c>
      <c r="B116" s="419">
        <v>300</v>
      </c>
      <c r="C116" s="396"/>
      <c r="D116" s="414">
        <f>SUM(B116:C116)</f>
        <v>300</v>
      </c>
      <c r="E116" s="415">
        <f>B116/15</f>
        <v>20</v>
      </c>
      <c r="F116" s="396"/>
      <c r="G116" s="416">
        <f>SUM(C116,B116)/15</f>
        <v>20</v>
      </c>
    </row>
    <row r="117" spans="1:7" ht="12.75">
      <c r="A117" s="191" t="s">
        <v>36</v>
      </c>
      <c r="B117" s="383">
        <v>1102</v>
      </c>
      <c r="C117" s="381"/>
      <c r="D117" s="390">
        <f>SUM(B117+C117)</f>
        <v>1102</v>
      </c>
      <c r="E117" s="355">
        <f>B117/15</f>
        <v>73.46666666666667</v>
      </c>
      <c r="F117" s="381"/>
      <c r="G117" s="357">
        <f>SUM(C117,B117)/15</f>
        <v>73.46666666666667</v>
      </c>
    </row>
    <row r="118" spans="1:7" ht="12.75">
      <c r="A118" s="191" t="s">
        <v>44</v>
      </c>
      <c r="B118" s="380">
        <v>1716</v>
      </c>
      <c r="C118" s="381"/>
      <c r="D118" s="390">
        <f>SUM(B118+C118)</f>
        <v>1716</v>
      </c>
      <c r="E118" s="355">
        <f>B118/15</f>
        <v>114.4</v>
      </c>
      <c r="F118" s="381"/>
      <c r="G118" s="357">
        <f>SUM(C118,B118)/15</f>
        <v>114.4</v>
      </c>
    </row>
    <row r="119" spans="1:7" ht="12.75">
      <c r="A119" s="209" t="s">
        <v>94</v>
      </c>
      <c r="B119" s="216">
        <f>SUM(B115:B118)</f>
        <v>3311</v>
      </c>
      <c r="C119" s="217"/>
      <c r="D119" s="394">
        <f>SUM(D115:D118)</f>
        <v>3311</v>
      </c>
      <c r="E119" s="384">
        <f>SUM(E115:E118)</f>
        <v>220.73333333333335</v>
      </c>
      <c r="F119" s="217"/>
      <c r="G119" s="406">
        <f>SUM(G115:G118)</f>
        <v>220.73333333333335</v>
      </c>
    </row>
    <row r="120" spans="1:7" ht="12.75">
      <c r="A120" s="129" t="s">
        <v>95</v>
      </c>
      <c r="B120" s="401"/>
      <c r="C120" s="420"/>
      <c r="D120" s="409"/>
      <c r="E120" s="401"/>
      <c r="F120" s="410"/>
      <c r="G120" s="411"/>
    </row>
    <row r="121" spans="1:7" ht="12.75">
      <c r="A121" s="191" t="s">
        <v>96</v>
      </c>
      <c r="B121" s="265">
        <v>224</v>
      </c>
      <c r="C121" s="266"/>
      <c r="D121" s="390">
        <f aca="true" t="shared" si="19" ref="D121:D126">SUM(B121+C121)</f>
        <v>224</v>
      </c>
      <c r="E121" s="355">
        <f>B121/15</f>
        <v>14.933333333333334</v>
      </c>
      <c r="F121" s="382"/>
      <c r="G121" s="357">
        <f aca="true" t="shared" si="20" ref="G121:G126">SUM(C121,B121)/15</f>
        <v>14.933333333333334</v>
      </c>
    </row>
    <row r="122" spans="1:7" ht="12.75">
      <c r="A122" s="191" t="s">
        <v>97</v>
      </c>
      <c r="B122" s="383"/>
      <c r="C122" s="266">
        <v>1246</v>
      </c>
      <c r="D122" s="390">
        <f t="shared" si="19"/>
        <v>1246</v>
      </c>
      <c r="E122" s="355"/>
      <c r="F122" s="382">
        <f>C122/15</f>
        <v>83.06666666666666</v>
      </c>
      <c r="G122" s="357">
        <f t="shared" si="20"/>
        <v>83.06666666666666</v>
      </c>
    </row>
    <row r="123" spans="1:7" ht="12.75">
      <c r="A123" s="191" t="s">
        <v>98</v>
      </c>
      <c r="B123" s="383"/>
      <c r="C123" s="266">
        <v>429</v>
      </c>
      <c r="D123" s="390">
        <f t="shared" si="19"/>
        <v>429</v>
      </c>
      <c r="E123" s="355"/>
      <c r="F123" s="382">
        <f>C123/15</f>
        <v>28.6</v>
      </c>
      <c r="G123" s="357">
        <f t="shared" si="20"/>
        <v>28.6</v>
      </c>
    </row>
    <row r="124" spans="1:7" ht="12.75">
      <c r="A124" s="400" t="s">
        <v>150</v>
      </c>
      <c r="B124" s="265">
        <v>120</v>
      </c>
      <c r="C124" s="266"/>
      <c r="D124" s="390">
        <f t="shared" si="19"/>
        <v>120</v>
      </c>
      <c r="E124" s="355">
        <f>B124/15</f>
        <v>8</v>
      </c>
      <c r="F124" s="382"/>
      <c r="G124" s="357">
        <f t="shared" si="20"/>
        <v>8</v>
      </c>
    </row>
    <row r="125" spans="1:7" ht="12.75">
      <c r="A125" s="400" t="s">
        <v>151</v>
      </c>
      <c r="B125" s="278">
        <v>192</v>
      </c>
      <c r="C125" s="266"/>
      <c r="D125" s="390">
        <f t="shared" si="19"/>
        <v>192</v>
      </c>
      <c r="E125" s="355">
        <f>B125/15</f>
        <v>12.8</v>
      </c>
      <c r="F125" s="382"/>
      <c r="G125" s="357">
        <f t="shared" si="20"/>
        <v>12.8</v>
      </c>
    </row>
    <row r="126" spans="1:7" ht="12.75">
      <c r="A126" s="191" t="s">
        <v>99</v>
      </c>
      <c r="B126" s="278">
        <v>4009</v>
      </c>
      <c r="C126" s="275">
        <v>789</v>
      </c>
      <c r="D126" s="390">
        <f t="shared" si="19"/>
        <v>4798</v>
      </c>
      <c r="E126" s="355">
        <f>B126/15</f>
        <v>267.26666666666665</v>
      </c>
      <c r="F126" s="382">
        <f>C126/15</f>
        <v>52.6</v>
      </c>
      <c r="G126" s="357">
        <f t="shared" si="20"/>
        <v>319.8666666666667</v>
      </c>
    </row>
    <row r="127" spans="1:7" ht="12.75">
      <c r="A127" s="19" t="s">
        <v>100</v>
      </c>
      <c r="B127" s="221">
        <f aca="true" t="shared" si="21" ref="B127:G127">SUM(B121:B126)</f>
        <v>4545</v>
      </c>
      <c r="C127" s="222">
        <f t="shared" si="21"/>
        <v>2464</v>
      </c>
      <c r="D127" s="394">
        <f t="shared" si="21"/>
        <v>7009</v>
      </c>
      <c r="E127" s="384">
        <f t="shared" si="21"/>
        <v>303</v>
      </c>
      <c r="F127" s="244">
        <f t="shared" si="21"/>
        <v>164.26666666666665</v>
      </c>
      <c r="G127" s="362">
        <f t="shared" si="21"/>
        <v>467.26666666666665</v>
      </c>
    </row>
    <row r="128" spans="1:7" ht="12.75">
      <c r="A128" s="421" t="s">
        <v>20</v>
      </c>
      <c r="B128" s="422"/>
      <c r="C128" s="423"/>
      <c r="D128" s="424"/>
      <c r="E128" s="425"/>
      <c r="F128" s="426"/>
      <c r="G128" s="427"/>
    </row>
    <row r="129" spans="1:7" ht="12.75">
      <c r="A129" s="191" t="s">
        <v>101</v>
      </c>
      <c r="B129" s="278">
        <v>7</v>
      </c>
      <c r="C129" s="381"/>
      <c r="D129" s="428">
        <f>SUM(B129:C129)</f>
        <v>7</v>
      </c>
      <c r="E129" s="429">
        <f>B129/15</f>
        <v>0.4666666666666667</v>
      </c>
      <c r="F129" s="382"/>
      <c r="G129" s="430">
        <f>SUM(E129:F129)</f>
        <v>0.4666666666666667</v>
      </c>
    </row>
    <row r="130" spans="1:7" ht="12.75">
      <c r="A130" s="431" t="s">
        <v>20</v>
      </c>
      <c r="B130" s="278">
        <v>18</v>
      </c>
      <c r="C130" s="45"/>
      <c r="D130" s="432">
        <f>SUM(B130:C130)</f>
        <v>18</v>
      </c>
      <c r="E130" s="429">
        <f>B130/15</f>
        <v>1.2</v>
      </c>
      <c r="F130" s="433"/>
      <c r="G130" s="430">
        <f>SUM(E130:F130)</f>
        <v>1.2</v>
      </c>
    </row>
    <row r="131" spans="1:7" ht="12.75">
      <c r="A131" s="19" t="s">
        <v>102</v>
      </c>
      <c r="B131" s="221">
        <f>SUM(B129:B130)</f>
        <v>25</v>
      </c>
      <c r="C131" s="222"/>
      <c r="D131" s="360">
        <f>SUM(D129:D130)</f>
        <v>25</v>
      </c>
      <c r="E131" s="361">
        <f>B131/15</f>
        <v>1.6666666666666667</v>
      </c>
      <c r="F131" s="434"/>
      <c r="G131" s="386">
        <f>SUM(G129:G130)</f>
        <v>1.6666666666666665</v>
      </c>
    </row>
    <row r="132" spans="1:7" ht="12.75">
      <c r="A132" s="435" t="s">
        <v>103</v>
      </c>
      <c r="B132" s="436">
        <f>SUM(B47+B79+B99+B112+B63+B113+B119+B127+B131)</f>
        <v>120994</v>
      </c>
      <c r="C132" s="437">
        <f>SUM(C47+C79+C99+C112+C63+C113+C119+C127+C131)</f>
        <v>40274.5</v>
      </c>
      <c r="D132" s="438">
        <f>SUM(B132:C132)</f>
        <v>161268.5</v>
      </c>
      <c r="E132" s="439">
        <f>SUM(E47+E79+E99+E112+E63+E113+E119+E127+E131)</f>
        <v>8066.266666666668</v>
      </c>
      <c r="F132" s="440">
        <f>SUM(F47+F79+F99+F112+F63+F113+F119+F127+F131)</f>
        <v>2684.966666666667</v>
      </c>
      <c r="G132" s="438">
        <f>SUM(G47+G79+G99+G112+G63+G113+G119+G127+G131)</f>
        <v>10751.233333333334</v>
      </c>
    </row>
    <row r="134" spans="1:7" ht="24.75" customHeight="1">
      <c r="A134" s="467" t="s">
        <v>174</v>
      </c>
      <c r="B134" s="467"/>
      <c r="C134" s="467"/>
      <c r="D134" s="467"/>
      <c r="E134" s="467"/>
      <c r="F134" s="467"/>
      <c r="G134" s="467"/>
    </row>
  </sheetData>
  <mergeCells count="5">
    <mergeCell ref="A134:G134"/>
    <mergeCell ref="A3:G3"/>
    <mergeCell ref="A6:A7"/>
    <mergeCell ref="B6:D6"/>
    <mergeCell ref="E6:G6"/>
  </mergeCells>
  <printOptions horizontalCentered="1"/>
  <pageMargins left="0.25" right="0.25" top="1" bottom="1" header="0.5" footer="0.5"/>
  <pageSetup firstPageNumber="11" useFirstPageNumber="1" horizontalDpi="600" verticalDpi="600" orientation="portrait" scale="86" r:id="rId1"/>
  <headerFooter alignWithMargins="0">
    <oddFooter xml:space="preserve">&amp;L04/02/03&amp;CPage &amp;P&amp;ROffice of IRAA </oddFooter>
  </headerFooter>
  <rowBreaks count="2" manualBreakCount="2">
    <brk id="47" max="255" man="1"/>
    <brk id="99" max="255" man="1"/>
  </rowBreaks>
</worksheet>
</file>

<file path=xl/worksheets/sheet3.xml><?xml version="1.0" encoding="utf-8"?>
<worksheet xmlns="http://schemas.openxmlformats.org/spreadsheetml/2006/main" xmlns:r="http://schemas.openxmlformats.org/officeDocument/2006/relationships">
  <dimension ref="A1:K135"/>
  <sheetViews>
    <sheetView zoomScale="75" zoomScaleNormal="75" workbookViewId="0" topLeftCell="A1">
      <pane ySplit="6" topLeftCell="BM114" activePane="bottomLeft" state="frozen"/>
      <selection pane="topLeft" activeCell="A1" sqref="A1"/>
      <selection pane="bottomLeft" activeCell="A133" sqref="A133:J133"/>
    </sheetView>
  </sheetViews>
  <sheetFormatPr defaultColWidth="9.140625" defaultRowHeight="12.75"/>
  <cols>
    <col min="1" max="1" width="48.8515625" style="14" customWidth="1"/>
    <col min="2" max="2" width="8.28125" style="14" bestFit="1" customWidth="1"/>
    <col min="3" max="3" width="8.7109375" style="22" bestFit="1" customWidth="1"/>
    <col min="4" max="4" width="9.140625" style="22" customWidth="1"/>
    <col min="5" max="5" width="8.00390625" style="22" bestFit="1" customWidth="1"/>
    <col min="6" max="6" width="9.7109375" style="22" bestFit="1" customWidth="1"/>
    <col min="7" max="7" width="9.57421875" style="22" bestFit="1" customWidth="1"/>
    <col min="8" max="8" width="8.28125" style="22" bestFit="1" customWidth="1"/>
    <col min="9" max="9" width="10.00390625" style="22" bestFit="1" customWidth="1"/>
    <col min="10" max="10" width="9.00390625" style="14" customWidth="1"/>
    <col min="11" max="16384" width="9.140625" style="14" customWidth="1"/>
  </cols>
  <sheetData>
    <row r="1" spans="1:10" s="24" customFormat="1" ht="15.75">
      <c r="A1" s="474" t="s">
        <v>107</v>
      </c>
      <c r="B1" s="475"/>
      <c r="C1" s="475"/>
      <c r="D1" s="475"/>
      <c r="E1" s="475"/>
      <c r="F1" s="475"/>
      <c r="G1" s="475"/>
      <c r="H1" s="475"/>
      <c r="I1" s="475"/>
      <c r="J1" s="475"/>
    </row>
    <row r="2" spans="1:10" s="24" customFormat="1" ht="15">
      <c r="A2" s="476" t="s">
        <v>169</v>
      </c>
      <c r="B2" s="475"/>
      <c r="C2" s="475"/>
      <c r="D2" s="475"/>
      <c r="E2" s="475"/>
      <c r="F2" s="475"/>
      <c r="G2" s="475"/>
      <c r="H2" s="475"/>
      <c r="I2" s="475"/>
      <c r="J2" s="475"/>
    </row>
    <row r="3" spans="1:10" s="24" customFormat="1" ht="17.25" customHeight="1">
      <c r="A3" s="477" t="s">
        <v>164</v>
      </c>
      <c r="B3" s="477"/>
      <c r="C3" s="477"/>
      <c r="D3" s="477"/>
      <c r="E3" s="477"/>
      <c r="F3" s="477"/>
      <c r="G3" s="477"/>
      <c r="H3" s="477"/>
      <c r="I3" s="477"/>
      <c r="J3" s="477"/>
    </row>
    <row r="4" spans="1:10" s="24" customFormat="1" ht="17.25" customHeight="1">
      <c r="A4" s="143"/>
      <c r="B4" s="121"/>
      <c r="C4" s="121"/>
      <c r="D4" s="121"/>
      <c r="E4" s="121"/>
      <c r="F4" s="121"/>
      <c r="G4" s="121"/>
      <c r="H4" s="121"/>
      <c r="I4" s="121"/>
      <c r="J4" s="121"/>
    </row>
    <row r="5" spans="1:10" ht="12.75">
      <c r="A5" s="61"/>
      <c r="B5" s="471" t="s">
        <v>13</v>
      </c>
      <c r="C5" s="472"/>
      <c r="D5" s="473"/>
      <c r="E5" s="472" t="s">
        <v>108</v>
      </c>
      <c r="F5" s="472"/>
      <c r="G5" s="472"/>
      <c r="H5" s="471" t="s">
        <v>2</v>
      </c>
      <c r="I5" s="472"/>
      <c r="J5" s="473"/>
    </row>
    <row r="6" spans="1:10" ht="25.5">
      <c r="A6" s="250" t="s">
        <v>112</v>
      </c>
      <c r="B6" s="59">
        <v>2002</v>
      </c>
      <c r="C6" s="42">
        <v>2003</v>
      </c>
      <c r="D6" s="64" t="s">
        <v>109</v>
      </c>
      <c r="E6" s="59">
        <v>2002</v>
      </c>
      <c r="F6" s="42">
        <v>2003</v>
      </c>
      <c r="G6" s="65" t="s">
        <v>109</v>
      </c>
      <c r="H6" s="59">
        <v>2002</v>
      </c>
      <c r="I6" s="42">
        <v>2003</v>
      </c>
      <c r="J6" s="9" t="s">
        <v>109</v>
      </c>
    </row>
    <row r="7" spans="1:10" s="56" customFormat="1" ht="12.75">
      <c r="A7" s="50" t="s">
        <v>120</v>
      </c>
      <c r="B7" s="51"/>
      <c r="C7" s="52"/>
      <c r="D7" s="54"/>
      <c r="E7" s="55"/>
      <c r="F7" s="52"/>
      <c r="G7" s="53"/>
      <c r="H7" s="51"/>
      <c r="I7" s="52"/>
      <c r="J7" s="54"/>
    </row>
    <row r="8" spans="1:10" ht="12.75">
      <c r="A8" s="10" t="s">
        <v>29</v>
      </c>
      <c r="B8" s="11">
        <v>1206</v>
      </c>
      <c r="C8" s="12">
        <f>+'course enrollmnt, pg 11-13'!B9</f>
        <v>1077</v>
      </c>
      <c r="D8" s="25">
        <f>(C8-B8)/B8</f>
        <v>-0.10696517412935323</v>
      </c>
      <c r="E8" s="20"/>
      <c r="F8" s="12"/>
      <c r="G8" s="26"/>
      <c r="H8" s="11">
        <f>SUM(B8+E8)</f>
        <v>1206</v>
      </c>
      <c r="I8" s="12">
        <f>SUM(C8+F8)</f>
        <v>1077</v>
      </c>
      <c r="J8" s="25">
        <f>(I8-H8)/H8</f>
        <v>-0.10696517412935323</v>
      </c>
    </row>
    <row r="9" spans="1:10" ht="13.5" customHeight="1">
      <c r="A9" s="10" t="s">
        <v>30</v>
      </c>
      <c r="B9" s="11">
        <v>3602</v>
      </c>
      <c r="C9" s="12">
        <f>+'course enrollmnt, pg 11-13'!B10</f>
        <v>3246</v>
      </c>
      <c r="D9" s="25">
        <f>(C9-B9)/B9</f>
        <v>-0.09883398112159911</v>
      </c>
      <c r="E9" s="20">
        <v>104</v>
      </c>
      <c r="F9" s="12">
        <f>+'course enrollmnt, pg 11-13'!C10</f>
        <v>94</v>
      </c>
      <c r="G9" s="36">
        <f>(F9-E9)/E9</f>
        <v>-0.09615384615384616</v>
      </c>
      <c r="H9" s="11">
        <f>SUM(B9+E9)</f>
        <v>3706</v>
      </c>
      <c r="I9" s="12">
        <f aca="true" t="shared" si="0" ref="I9:I45">SUM(C9+F9)</f>
        <v>3340</v>
      </c>
      <c r="J9" s="25">
        <f>(I9-H9)/H9</f>
        <v>-0.09875876956287102</v>
      </c>
    </row>
    <row r="10" spans="1:10" ht="12.75">
      <c r="A10" s="10" t="s">
        <v>4</v>
      </c>
      <c r="B10" s="11">
        <v>250</v>
      </c>
      <c r="C10" s="12">
        <f>+'course enrollmnt, pg 11-13'!B11</f>
        <v>290</v>
      </c>
      <c r="D10" s="25">
        <f>(C10-B10)/B10</f>
        <v>0.16</v>
      </c>
      <c r="E10" s="20"/>
      <c r="F10" s="12"/>
      <c r="G10" s="36"/>
      <c r="H10" s="11">
        <f>SUM(B10+E10)</f>
        <v>250</v>
      </c>
      <c r="I10" s="12">
        <f t="shared" si="0"/>
        <v>290</v>
      </c>
      <c r="J10" s="25">
        <f>(I10-H10)/H10</f>
        <v>0.16</v>
      </c>
    </row>
    <row r="11" spans="1:10" ht="12.75">
      <c r="A11" s="10" t="s">
        <v>119</v>
      </c>
      <c r="B11" s="11"/>
      <c r="C11" s="12"/>
      <c r="D11" s="25"/>
      <c r="E11" s="20"/>
      <c r="F11" s="12"/>
      <c r="G11" s="36"/>
      <c r="H11" s="11"/>
      <c r="I11" s="12"/>
      <c r="J11" s="25"/>
    </row>
    <row r="12" spans="1:10" ht="12.75">
      <c r="A12" s="49" t="s">
        <v>117</v>
      </c>
      <c r="B12" s="11">
        <v>4065</v>
      </c>
      <c r="C12" s="12">
        <f>+'course enrollmnt, pg 11-13'!B13</f>
        <v>4554</v>
      </c>
      <c r="D12" s="25">
        <f aca="true" t="shared" si="1" ref="D12:D45">(C12-B12)/B12</f>
        <v>0.12029520295202951</v>
      </c>
      <c r="E12" s="20">
        <v>459</v>
      </c>
      <c r="F12" s="12">
        <f>+'course enrollmnt, pg 11-13'!C13</f>
        <v>557</v>
      </c>
      <c r="G12" s="36">
        <f aca="true" t="shared" si="2" ref="G12:G44">(F12-E12)/E12</f>
        <v>0.21350762527233116</v>
      </c>
      <c r="H12" s="11">
        <f aca="true" t="shared" si="3" ref="H12:H45">SUM(B12+E12)</f>
        <v>4524</v>
      </c>
      <c r="I12" s="12">
        <f t="shared" si="0"/>
        <v>5111</v>
      </c>
      <c r="J12" s="25">
        <f>(I12-H12)/H12</f>
        <v>0.1297524314765694</v>
      </c>
    </row>
    <row r="13" spans="1:10" ht="12.75">
      <c r="A13" s="49" t="s">
        <v>148</v>
      </c>
      <c r="B13" s="11">
        <v>256</v>
      </c>
      <c r="C13" s="12">
        <f>+'course enrollmnt, pg 11-13'!B14</f>
        <v>232</v>
      </c>
      <c r="D13" s="25">
        <f t="shared" si="1"/>
        <v>-0.09375</v>
      </c>
      <c r="E13" s="20">
        <v>46</v>
      </c>
      <c r="F13" s="12">
        <f>+'course enrollmnt, pg 11-13'!C14</f>
        <v>74</v>
      </c>
      <c r="G13" s="36">
        <f t="shared" si="2"/>
        <v>0.6086956521739131</v>
      </c>
      <c r="H13" s="11">
        <f t="shared" si="3"/>
        <v>302</v>
      </c>
      <c r="I13" s="12">
        <f t="shared" si="0"/>
        <v>306</v>
      </c>
      <c r="J13" s="25">
        <f>(I13-H13)/H13</f>
        <v>0.013245033112582781</v>
      </c>
    </row>
    <row r="14" spans="1:10" ht="12.75">
      <c r="A14" s="49" t="s">
        <v>118</v>
      </c>
      <c r="B14" s="11">
        <v>1471</v>
      </c>
      <c r="C14" s="12">
        <f>+'course enrollmnt, pg 11-13'!B15</f>
        <v>1277</v>
      </c>
      <c r="D14" s="25">
        <f t="shared" si="1"/>
        <v>-0.1318830727396329</v>
      </c>
      <c r="E14" s="20"/>
      <c r="F14" s="12"/>
      <c r="G14" s="36"/>
      <c r="H14" s="11">
        <f t="shared" si="3"/>
        <v>1471</v>
      </c>
      <c r="I14" s="12">
        <f t="shared" si="0"/>
        <v>1277</v>
      </c>
      <c r="J14" s="25">
        <f>(I14-H14)/H14</f>
        <v>-0.1318830727396329</v>
      </c>
    </row>
    <row r="15" spans="1:10" ht="12.75">
      <c r="A15" s="10" t="s">
        <v>31</v>
      </c>
      <c r="B15" s="11">
        <v>2436</v>
      </c>
      <c r="C15" s="12">
        <f>+'course enrollmnt, pg 11-13'!B16</f>
        <v>2681</v>
      </c>
      <c r="D15" s="25">
        <f t="shared" si="1"/>
        <v>0.10057471264367816</v>
      </c>
      <c r="E15" s="20">
        <v>490</v>
      </c>
      <c r="F15" s="12">
        <f>+'course enrollmnt, pg 11-13'!C16</f>
        <v>497</v>
      </c>
      <c r="G15" s="36">
        <f t="shared" si="2"/>
        <v>0.014285714285714285</v>
      </c>
      <c r="H15" s="11">
        <f t="shared" si="3"/>
        <v>2926</v>
      </c>
      <c r="I15" s="12">
        <f t="shared" si="0"/>
        <v>3178</v>
      </c>
      <c r="J15" s="25">
        <f>(I15-H15)/H15</f>
        <v>0.0861244019138756</v>
      </c>
    </row>
    <row r="16" spans="1:10" ht="12.75">
      <c r="A16" s="10" t="s">
        <v>32</v>
      </c>
      <c r="B16" s="11">
        <v>2</v>
      </c>
      <c r="C16" s="12">
        <f>+'course enrollmnt, pg 11-13'!B17</f>
        <v>10</v>
      </c>
      <c r="D16" s="25">
        <f t="shared" si="1"/>
        <v>4</v>
      </c>
      <c r="E16" s="20"/>
      <c r="F16" s="12"/>
      <c r="G16" s="36"/>
      <c r="H16" s="11">
        <f t="shared" si="3"/>
        <v>2</v>
      </c>
      <c r="I16" s="12">
        <f t="shared" si="0"/>
        <v>10</v>
      </c>
      <c r="J16" s="25">
        <f>(I16-H16)/H16</f>
        <v>4</v>
      </c>
    </row>
    <row r="17" spans="1:10" ht="12.75">
      <c r="A17" s="10" t="s">
        <v>33</v>
      </c>
      <c r="B17" s="11">
        <v>6527</v>
      </c>
      <c r="C17" s="12">
        <f>+'course enrollmnt, pg 11-13'!B18</f>
        <v>6423</v>
      </c>
      <c r="D17" s="25">
        <f t="shared" si="1"/>
        <v>-0.015933813390531636</v>
      </c>
      <c r="E17" s="20">
        <v>359</v>
      </c>
      <c r="F17" s="12">
        <f>+'course enrollmnt, pg 11-13'!C18</f>
        <v>365</v>
      </c>
      <c r="G17" s="36">
        <f t="shared" si="2"/>
        <v>0.016713091922005572</v>
      </c>
      <c r="H17" s="11">
        <f t="shared" si="3"/>
        <v>6886</v>
      </c>
      <c r="I17" s="12">
        <f t="shared" si="0"/>
        <v>6788</v>
      </c>
      <c r="J17" s="25">
        <f aca="true" t="shared" si="4" ref="J17:J23">(I17-H17)/H17</f>
        <v>-0.014231774615161197</v>
      </c>
    </row>
    <row r="18" spans="1:10" ht="12.75">
      <c r="A18" s="10" t="s">
        <v>34</v>
      </c>
      <c r="B18" s="11">
        <v>406</v>
      </c>
      <c r="C18" s="12">
        <f>+'course enrollmnt, pg 11-13'!B19</f>
        <v>490</v>
      </c>
      <c r="D18" s="25">
        <f t="shared" si="1"/>
        <v>0.20689655172413793</v>
      </c>
      <c r="E18" s="20"/>
      <c r="F18" s="12"/>
      <c r="G18" s="36"/>
      <c r="H18" s="11">
        <f t="shared" si="3"/>
        <v>406</v>
      </c>
      <c r="I18" s="12">
        <f t="shared" si="0"/>
        <v>490</v>
      </c>
      <c r="J18" s="25">
        <f t="shared" si="4"/>
        <v>0.20689655172413793</v>
      </c>
    </row>
    <row r="19" spans="1:10" ht="12.75">
      <c r="A19" s="10" t="s">
        <v>35</v>
      </c>
      <c r="B19" s="11">
        <v>3174</v>
      </c>
      <c r="C19" s="12">
        <f>+'course enrollmnt, pg 11-13'!B20</f>
        <v>2807</v>
      </c>
      <c r="D19" s="25">
        <f t="shared" si="1"/>
        <v>-0.11562696912413359</v>
      </c>
      <c r="E19" s="20">
        <v>216</v>
      </c>
      <c r="F19" s="12">
        <f>+'course enrollmnt, pg 11-13'!C20</f>
        <v>285</v>
      </c>
      <c r="G19" s="36">
        <f t="shared" si="2"/>
        <v>0.3194444444444444</v>
      </c>
      <c r="H19" s="11">
        <f t="shared" si="3"/>
        <v>3390</v>
      </c>
      <c r="I19" s="12">
        <f t="shared" si="0"/>
        <v>3092</v>
      </c>
      <c r="J19" s="25">
        <f t="shared" si="4"/>
        <v>-0.08790560471976401</v>
      </c>
    </row>
    <row r="20" spans="1:10" ht="12.75">
      <c r="A20" s="10" t="s">
        <v>121</v>
      </c>
      <c r="B20" s="11">
        <v>18</v>
      </c>
      <c r="C20" s="12">
        <f>+'course enrollmnt, pg 11-13'!B21</f>
        <v>3</v>
      </c>
      <c r="D20" s="25">
        <f t="shared" si="1"/>
        <v>-0.8333333333333334</v>
      </c>
      <c r="E20" s="20"/>
      <c r="F20" s="12"/>
      <c r="G20" s="36"/>
      <c r="H20" s="11">
        <f t="shared" si="3"/>
        <v>18</v>
      </c>
      <c r="I20" s="12">
        <f t="shared" si="0"/>
        <v>3</v>
      </c>
      <c r="J20" s="25">
        <f t="shared" si="4"/>
        <v>-0.8333333333333334</v>
      </c>
    </row>
    <row r="21" spans="1:10" ht="12.75">
      <c r="A21" s="10" t="s">
        <v>36</v>
      </c>
      <c r="B21" s="11">
        <v>6995</v>
      </c>
      <c r="C21" s="12">
        <f>+'course enrollmnt, pg 11-13'!B22</f>
        <v>7476</v>
      </c>
      <c r="D21" s="25">
        <f t="shared" si="1"/>
        <v>0.06876340243030736</v>
      </c>
      <c r="E21" s="20">
        <v>383</v>
      </c>
      <c r="F21" s="12">
        <f>+'course enrollmnt, pg 11-13'!C22</f>
        <v>443</v>
      </c>
      <c r="G21" s="36">
        <f t="shared" si="2"/>
        <v>0.1566579634464752</v>
      </c>
      <c r="H21" s="11">
        <f t="shared" si="3"/>
        <v>7378</v>
      </c>
      <c r="I21" s="12">
        <f t="shared" si="0"/>
        <v>7919</v>
      </c>
      <c r="J21" s="25">
        <f t="shared" si="4"/>
        <v>0.07332610463540255</v>
      </c>
    </row>
    <row r="22" spans="1:10" ht="12.75">
      <c r="A22" s="10" t="s">
        <v>37</v>
      </c>
      <c r="B22" s="11">
        <v>237</v>
      </c>
      <c r="C22" s="12">
        <f>+'course enrollmnt, pg 11-13'!B23</f>
        <v>268</v>
      </c>
      <c r="D22" s="25">
        <f t="shared" si="1"/>
        <v>0.1308016877637131</v>
      </c>
      <c r="E22" s="20">
        <v>3</v>
      </c>
      <c r="F22" s="12">
        <f>+'course enrollmnt, pg 11-13'!C23</f>
        <v>12</v>
      </c>
      <c r="G22" s="36"/>
      <c r="H22" s="11">
        <f t="shared" si="3"/>
        <v>240</v>
      </c>
      <c r="I22" s="12">
        <f t="shared" si="0"/>
        <v>280</v>
      </c>
      <c r="J22" s="25">
        <f t="shared" si="4"/>
        <v>0.16666666666666666</v>
      </c>
    </row>
    <row r="23" spans="1:10" ht="12.75">
      <c r="A23" s="10" t="s">
        <v>38</v>
      </c>
      <c r="B23" s="11">
        <v>76</v>
      </c>
      <c r="C23" s="12">
        <f>+'course enrollmnt, pg 11-13'!B24</f>
        <v>130</v>
      </c>
      <c r="D23" s="25">
        <f t="shared" si="1"/>
        <v>0.7105263157894737</v>
      </c>
      <c r="E23" s="20"/>
      <c r="F23" s="12"/>
      <c r="G23" s="36"/>
      <c r="H23" s="11">
        <f t="shared" si="3"/>
        <v>76</v>
      </c>
      <c r="I23" s="12">
        <f t="shared" si="0"/>
        <v>130</v>
      </c>
      <c r="J23" s="25">
        <f t="shared" si="4"/>
        <v>0.7105263157894737</v>
      </c>
    </row>
    <row r="24" spans="1:10" ht="12.75">
      <c r="A24" s="10" t="s">
        <v>39</v>
      </c>
      <c r="B24" s="11"/>
      <c r="C24" s="12">
        <f>+'course enrollmnt, pg 11-13'!B25</f>
        <v>12</v>
      </c>
      <c r="D24" s="25"/>
      <c r="E24" s="20"/>
      <c r="F24" s="12"/>
      <c r="G24" s="36"/>
      <c r="H24" s="11"/>
      <c r="I24" s="12">
        <f t="shared" si="0"/>
        <v>12</v>
      </c>
      <c r="J24" s="25"/>
    </row>
    <row r="25" spans="1:10" ht="12.75">
      <c r="A25" s="10" t="s">
        <v>41</v>
      </c>
      <c r="B25" s="11">
        <v>840</v>
      </c>
      <c r="C25" s="12">
        <f>+'course enrollmnt, pg 11-13'!B26</f>
        <v>629</v>
      </c>
      <c r="D25" s="25">
        <f t="shared" si="1"/>
        <v>-0.2511904761904762</v>
      </c>
      <c r="E25" s="20">
        <v>843</v>
      </c>
      <c r="F25" s="12">
        <f>+'course enrollmnt, pg 11-13'!C26</f>
        <v>907</v>
      </c>
      <c r="G25" s="36">
        <f t="shared" si="2"/>
        <v>0.07591933570581258</v>
      </c>
      <c r="H25" s="11">
        <f t="shared" si="3"/>
        <v>1683</v>
      </c>
      <c r="I25" s="12">
        <f t="shared" si="0"/>
        <v>1536</v>
      </c>
      <c r="J25" s="25">
        <f>(I25-H25)/H25</f>
        <v>-0.0873440285204991</v>
      </c>
    </row>
    <row r="26" spans="1:10" ht="12.75">
      <c r="A26" s="10" t="s">
        <v>40</v>
      </c>
      <c r="B26" s="11">
        <v>7837</v>
      </c>
      <c r="C26" s="12">
        <f>+'course enrollmnt, pg 11-13'!B27</f>
        <v>7672</v>
      </c>
      <c r="D26" s="25">
        <f t="shared" si="1"/>
        <v>-0.021053974735230317</v>
      </c>
      <c r="E26" s="20">
        <v>203</v>
      </c>
      <c r="F26" s="12">
        <f>+'course enrollmnt, pg 11-13'!C27</f>
        <v>354</v>
      </c>
      <c r="G26" s="36">
        <f t="shared" si="2"/>
        <v>0.7438423645320197</v>
      </c>
      <c r="H26" s="11">
        <f t="shared" si="3"/>
        <v>8040</v>
      </c>
      <c r="I26" s="12">
        <f t="shared" si="0"/>
        <v>8026</v>
      </c>
      <c r="J26" s="25">
        <f aca="true" t="shared" si="5" ref="J26:J46">(I26-H26)/H26</f>
        <v>-0.0017412935323383085</v>
      </c>
    </row>
    <row r="27" spans="1:10" ht="12.75">
      <c r="A27" s="10" t="s">
        <v>165</v>
      </c>
      <c r="B27" s="11"/>
      <c r="C27" s="12">
        <f>+'course enrollmnt, pg 11-13'!B28</f>
        <v>95</v>
      </c>
      <c r="D27" s="25"/>
      <c r="E27" s="20"/>
      <c r="F27" s="12"/>
      <c r="G27" s="36"/>
      <c r="H27" s="11"/>
      <c r="I27" s="12">
        <f t="shared" si="0"/>
        <v>95</v>
      </c>
      <c r="J27" s="25"/>
    </row>
    <row r="28" spans="1:10" ht="12.75">
      <c r="A28" s="10" t="s">
        <v>42</v>
      </c>
      <c r="B28" s="11">
        <v>116</v>
      </c>
      <c r="C28" s="12">
        <f>+'course enrollmnt, pg 11-13'!B29</f>
        <v>113</v>
      </c>
      <c r="D28" s="25">
        <f t="shared" si="1"/>
        <v>-0.02586206896551724</v>
      </c>
      <c r="E28" s="20"/>
      <c r="F28" s="12"/>
      <c r="G28" s="36"/>
      <c r="H28" s="11">
        <f t="shared" si="3"/>
        <v>116</v>
      </c>
      <c r="I28" s="12">
        <f t="shared" si="0"/>
        <v>113</v>
      </c>
      <c r="J28" s="25">
        <f t="shared" si="5"/>
        <v>-0.02586206896551724</v>
      </c>
    </row>
    <row r="29" spans="1:10" ht="12.75">
      <c r="A29" s="10" t="s">
        <v>156</v>
      </c>
      <c r="B29" s="11">
        <v>18</v>
      </c>
      <c r="C29" s="12">
        <f>+'course enrollmnt, pg 11-13'!B30</f>
        <v>34</v>
      </c>
      <c r="D29" s="25">
        <f t="shared" si="1"/>
        <v>0.8888888888888888</v>
      </c>
      <c r="E29" s="20"/>
      <c r="F29" s="12"/>
      <c r="G29" s="36"/>
      <c r="H29" s="11">
        <f t="shared" si="3"/>
        <v>18</v>
      </c>
      <c r="I29" s="12">
        <f t="shared" si="0"/>
        <v>34</v>
      </c>
      <c r="J29" s="25">
        <f t="shared" si="5"/>
        <v>0.8888888888888888</v>
      </c>
    </row>
    <row r="30" spans="1:10" ht="12.75">
      <c r="A30" s="10" t="s">
        <v>43</v>
      </c>
      <c r="B30" s="11">
        <v>127</v>
      </c>
      <c r="C30" s="12">
        <f>+'course enrollmnt, pg 11-13'!B31</f>
        <v>200</v>
      </c>
      <c r="D30" s="25">
        <f t="shared" si="1"/>
        <v>0.5748031496062992</v>
      </c>
      <c r="E30" s="20"/>
      <c r="F30" s="12">
        <f>+'course enrollmnt, pg 11-13'!C31</f>
        <v>1</v>
      </c>
      <c r="G30" s="36"/>
      <c r="H30" s="11">
        <f t="shared" si="3"/>
        <v>127</v>
      </c>
      <c r="I30" s="12">
        <f t="shared" si="0"/>
        <v>201</v>
      </c>
      <c r="J30" s="25">
        <f t="shared" si="5"/>
        <v>0.5826771653543307</v>
      </c>
    </row>
    <row r="31" spans="1:10" ht="12.75">
      <c r="A31" s="10" t="s">
        <v>44</v>
      </c>
      <c r="B31" s="11">
        <v>9955</v>
      </c>
      <c r="C31" s="12">
        <f>+'course enrollmnt, pg 11-13'!B32</f>
        <v>9350</v>
      </c>
      <c r="D31" s="25">
        <f t="shared" si="1"/>
        <v>-0.06077348066298342</v>
      </c>
      <c r="E31" s="20">
        <v>83</v>
      </c>
      <c r="F31" s="12">
        <f>+'course enrollmnt, pg 11-13'!C32</f>
        <v>155</v>
      </c>
      <c r="G31" s="36">
        <f t="shared" si="2"/>
        <v>0.8674698795180723</v>
      </c>
      <c r="H31" s="11">
        <f t="shared" si="3"/>
        <v>10038</v>
      </c>
      <c r="I31" s="12">
        <f t="shared" si="0"/>
        <v>9505</v>
      </c>
      <c r="J31" s="25">
        <f t="shared" si="5"/>
        <v>-0.0530982267383941</v>
      </c>
    </row>
    <row r="32" spans="1:10" ht="12.75">
      <c r="A32" s="10" t="s">
        <v>45</v>
      </c>
      <c r="B32" s="11">
        <v>339</v>
      </c>
      <c r="C32" s="12">
        <f>+'course enrollmnt, pg 11-13'!B33</f>
        <v>348</v>
      </c>
      <c r="D32" s="25">
        <f t="shared" si="1"/>
        <v>0.02654867256637168</v>
      </c>
      <c r="E32" s="20">
        <v>53</v>
      </c>
      <c r="F32" s="12">
        <f>+'course enrollmnt, pg 11-13'!C33</f>
        <v>84</v>
      </c>
      <c r="G32" s="36">
        <f t="shared" si="2"/>
        <v>0.5849056603773585</v>
      </c>
      <c r="H32" s="11">
        <f t="shared" si="3"/>
        <v>392</v>
      </c>
      <c r="I32" s="12">
        <f t="shared" si="0"/>
        <v>432</v>
      </c>
      <c r="J32" s="25">
        <f t="shared" si="5"/>
        <v>0.10204081632653061</v>
      </c>
    </row>
    <row r="33" spans="1:10" ht="12.75">
      <c r="A33" s="10" t="s">
        <v>46</v>
      </c>
      <c r="B33" s="11">
        <v>3619</v>
      </c>
      <c r="C33" s="12">
        <f>+'course enrollmnt, pg 11-13'!B34</f>
        <v>3417</v>
      </c>
      <c r="D33" s="25">
        <f t="shared" si="1"/>
        <v>-0.055816523901630284</v>
      </c>
      <c r="E33" s="20">
        <v>184</v>
      </c>
      <c r="F33" s="12">
        <f>+'course enrollmnt, pg 11-13'!C34</f>
        <v>145</v>
      </c>
      <c r="G33" s="36">
        <f t="shared" si="2"/>
        <v>-0.21195652173913043</v>
      </c>
      <c r="H33" s="11">
        <f t="shared" si="3"/>
        <v>3803</v>
      </c>
      <c r="I33" s="12">
        <f t="shared" si="0"/>
        <v>3562</v>
      </c>
      <c r="J33" s="25">
        <f t="shared" si="5"/>
        <v>-0.06337102287667631</v>
      </c>
    </row>
    <row r="34" spans="1:10" ht="12.75">
      <c r="A34" s="92" t="s">
        <v>149</v>
      </c>
      <c r="B34" s="11">
        <v>30</v>
      </c>
      <c r="C34" s="12">
        <f>+'course enrollmnt, pg 11-13'!B35</f>
        <v>75</v>
      </c>
      <c r="D34" s="25">
        <f t="shared" si="1"/>
        <v>1.5</v>
      </c>
      <c r="E34" s="20"/>
      <c r="F34" s="12"/>
      <c r="G34" s="36"/>
      <c r="H34" s="11">
        <f t="shared" si="3"/>
        <v>30</v>
      </c>
      <c r="I34" s="12">
        <f t="shared" si="0"/>
        <v>75</v>
      </c>
      <c r="J34" s="25">
        <f t="shared" si="5"/>
        <v>1.5</v>
      </c>
    </row>
    <row r="35" spans="1:10" ht="12.75">
      <c r="A35" s="10" t="s">
        <v>47</v>
      </c>
      <c r="B35" s="11">
        <v>1737</v>
      </c>
      <c r="C35" s="12">
        <f>+'course enrollmnt, pg 11-13'!B36</f>
        <v>2068</v>
      </c>
      <c r="D35" s="25">
        <f t="shared" si="1"/>
        <v>0.19055843408175013</v>
      </c>
      <c r="E35" s="20">
        <v>93</v>
      </c>
      <c r="F35" s="12">
        <f>+'course enrollmnt, pg 11-13'!C36</f>
        <v>19</v>
      </c>
      <c r="G35" s="36">
        <f t="shared" si="2"/>
        <v>-0.7956989247311828</v>
      </c>
      <c r="H35" s="11">
        <f t="shared" si="3"/>
        <v>1830</v>
      </c>
      <c r="I35" s="12">
        <f t="shared" si="0"/>
        <v>2087</v>
      </c>
      <c r="J35" s="25">
        <f t="shared" si="5"/>
        <v>0.14043715846994537</v>
      </c>
    </row>
    <row r="36" spans="1:10" ht="12.75">
      <c r="A36" s="10" t="s">
        <v>48</v>
      </c>
      <c r="B36" s="11">
        <v>2407</v>
      </c>
      <c r="C36" s="12">
        <f>+'course enrollmnt, pg 11-13'!B37</f>
        <v>2128</v>
      </c>
      <c r="D36" s="25">
        <f t="shared" si="1"/>
        <v>-0.11591192355629414</v>
      </c>
      <c r="E36" s="20">
        <v>201</v>
      </c>
      <c r="F36" s="12">
        <f>+'course enrollmnt, pg 11-13'!C37</f>
        <v>188</v>
      </c>
      <c r="G36" s="36">
        <f t="shared" si="2"/>
        <v>-0.06467661691542288</v>
      </c>
      <c r="H36" s="11">
        <f t="shared" si="3"/>
        <v>2608</v>
      </c>
      <c r="I36" s="12">
        <f t="shared" si="0"/>
        <v>2316</v>
      </c>
      <c r="J36" s="25">
        <f t="shared" si="5"/>
        <v>-0.11196319018404909</v>
      </c>
    </row>
    <row r="37" spans="1:10" ht="12.75">
      <c r="A37" s="10" t="s">
        <v>49</v>
      </c>
      <c r="B37" s="11">
        <v>2388</v>
      </c>
      <c r="C37" s="12">
        <f>+'course enrollmnt, pg 11-13'!B38</f>
        <v>2425</v>
      </c>
      <c r="D37" s="25">
        <f t="shared" si="1"/>
        <v>0.015494137353433836</v>
      </c>
      <c r="E37" s="20">
        <v>71</v>
      </c>
      <c r="F37" s="12">
        <f>+'course enrollmnt, pg 11-13'!C38</f>
        <v>104</v>
      </c>
      <c r="G37" s="36">
        <f t="shared" si="2"/>
        <v>0.4647887323943662</v>
      </c>
      <c r="H37" s="11">
        <f t="shared" si="3"/>
        <v>2459</v>
      </c>
      <c r="I37" s="12">
        <f t="shared" si="0"/>
        <v>2529</v>
      </c>
      <c r="J37" s="25">
        <f t="shared" si="5"/>
        <v>0.028466856445709638</v>
      </c>
    </row>
    <row r="38" spans="1:10" ht="12.75">
      <c r="A38" s="10" t="s">
        <v>50</v>
      </c>
      <c r="B38" s="11">
        <v>3568</v>
      </c>
      <c r="C38" s="12">
        <f>+'course enrollmnt, pg 11-13'!B39</f>
        <v>3741</v>
      </c>
      <c r="D38" s="25">
        <f t="shared" si="1"/>
        <v>0.048486547085201795</v>
      </c>
      <c r="E38" s="20">
        <v>472</v>
      </c>
      <c r="F38" s="12">
        <f>+'course enrollmnt, pg 11-13'!C39</f>
        <v>384</v>
      </c>
      <c r="G38" s="36">
        <f t="shared" si="2"/>
        <v>-0.1864406779661017</v>
      </c>
      <c r="H38" s="11">
        <f t="shared" si="3"/>
        <v>4040</v>
      </c>
      <c r="I38" s="12">
        <f t="shared" si="0"/>
        <v>4125</v>
      </c>
      <c r="J38" s="25">
        <f t="shared" si="5"/>
        <v>0.02103960396039604</v>
      </c>
    </row>
    <row r="39" spans="1:10" ht="12.75">
      <c r="A39" s="10" t="s">
        <v>51</v>
      </c>
      <c r="B39" s="11">
        <v>6044</v>
      </c>
      <c r="C39" s="12">
        <f>+'course enrollmnt, pg 11-13'!B40</f>
        <v>6376</v>
      </c>
      <c r="D39" s="25">
        <f t="shared" si="1"/>
        <v>0.05493050959629384</v>
      </c>
      <c r="E39" s="20">
        <v>1145</v>
      </c>
      <c r="F39" s="12">
        <f>+'course enrollmnt, pg 11-13'!C40</f>
        <v>1162</v>
      </c>
      <c r="G39" s="36">
        <f t="shared" si="2"/>
        <v>0.014847161572052401</v>
      </c>
      <c r="H39" s="11">
        <f t="shared" si="3"/>
        <v>7189</v>
      </c>
      <c r="I39" s="12">
        <f t="shared" si="0"/>
        <v>7538</v>
      </c>
      <c r="J39" s="25">
        <f t="shared" si="5"/>
        <v>0.048546390318542215</v>
      </c>
    </row>
    <row r="40" spans="1:10" ht="12.75">
      <c r="A40" s="10" t="s">
        <v>52</v>
      </c>
      <c r="B40" s="11">
        <v>2581</v>
      </c>
      <c r="C40" s="12">
        <f>+'course enrollmnt, pg 11-13'!B41</f>
        <v>2086</v>
      </c>
      <c r="D40" s="25">
        <f t="shared" si="1"/>
        <v>-0.19178612940720652</v>
      </c>
      <c r="E40" s="20"/>
      <c r="F40" s="12"/>
      <c r="G40" s="36"/>
      <c r="H40" s="11">
        <f t="shared" si="3"/>
        <v>2581</v>
      </c>
      <c r="I40" s="12">
        <f t="shared" si="0"/>
        <v>2086</v>
      </c>
      <c r="J40" s="25">
        <f t="shared" si="5"/>
        <v>-0.19178612940720652</v>
      </c>
    </row>
    <row r="41" spans="1:10" ht="12.75">
      <c r="A41" s="10" t="s">
        <v>53</v>
      </c>
      <c r="B41" s="11">
        <v>3680</v>
      </c>
      <c r="C41" s="12">
        <f>+'course enrollmnt, pg 11-13'!B42</f>
        <v>4154</v>
      </c>
      <c r="D41" s="25">
        <f t="shared" si="1"/>
        <v>0.12880434782608696</v>
      </c>
      <c r="E41" s="20">
        <v>233</v>
      </c>
      <c r="F41" s="12">
        <f>+'course enrollmnt, pg 11-13'!C42</f>
        <v>209</v>
      </c>
      <c r="G41" s="36">
        <f t="shared" si="2"/>
        <v>-0.10300429184549356</v>
      </c>
      <c r="H41" s="11">
        <f t="shared" si="3"/>
        <v>3913</v>
      </c>
      <c r="I41" s="12">
        <f t="shared" si="0"/>
        <v>4363</v>
      </c>
      <c r="J41" s="25">
        <f t="shared" si="5"/>
        <v>0.11500127779197547</v>
      </c>
    </row>
    <row r="42" spans="1:10" ht="12.75">
      <c r="A42" s="10" t="s">
        <v>54</v>
      </c>
      <c r="B42" s="11">
        <v>937</v>
      </c>
      <c r="C42" s="12">
        <f>+'course enrollmnt, pg 11-13'!B43</f>
        <v>973</v>
      </c>
      <c r="D42" s="25">
        <f t="shared" si="1"/>
        <v>0.0384204909284952</v>
      </c>
      <c r="E42" s="20">
        <v>289</v>
      </c>
      <c r="F42" s="12">
        <f>+'course enrollmnt, pg 11-13'!C43</f>
        <v>281</v>
      </c>
      <c r="G42" s="36">
        <f t="shared" si="2"/>
        <v>-0.02768166089965398</v>
      </c>
      <c r="H42" s="11">
        <f t="shared" si="3"/>
        <v>1226</v>
      </c>
      <c r="I42" s="12">
        <f t="shared" si="0"/>
        <v>1254</v>
      </c>
      <c r="J42" s="25">
        <f t="shared" si="5"/>
        <v>0.022838499184339316</v>
      </c>
    </row>
    <row r="43" spans="1:10" ht="12.75">
      <c r="A43" s="10" t="s">
        <v>55</v>
      </c>
      <c r="B43" s="11">
        <v>1589</v>
      </c>
      <c r="C43" s="12">
        <f>+'course enrollmnt, pg 11-13'!B44</f>
        <v>1802</v>
      </c>
      <c r="D43" s="25">
        <f t="shared" si="1"/>
        <v>0.1340465701699182</v>
      </c>
      <c r="E43" s="20">
        <v>94</v>
      </c>
      <c r="F43" s="12">
        <f>+'course enrollmnt, pg 11-13'!C44</f>
        <v>105</v>
      </c>
      <c r="G43" s="36">
        <f t="shared" si="2"/>
        <v>0.11702127659574468</v>
      </c>
      <c r="H43" s="11">
        <f t="shared" si="3"/>
        <v>1683</v>
      </c>
      <c r="I43" s="12">
        <f t="shared" si="0"/>
        <v>1907</v>
      </c>
      <c r="J43" s="25">
        <f t="shared" si="5"/>
        <v>0.13309566250742721</v>
      </c>
    </row>
    <row r="44" spans="1:10" ht="12.75">
      <c r="A44" s="10" t="s">
        <v>56</v>
      </c>
      <c r="B44" s="11">
        <v>2641</v>
      </c>
      <c r="C44" s="12">
        <f>+'course enrollmnt, pg 11-13'!B45</f>
        <v>2327</v>
      </c>
      <c r="D44" s="25">
        <f t="shared" si="1"/>
        <v>-0.1188943581976524</v>
      </c>
      <c r="E44" s="20">
        <v>1107</v>
      </c>
      <c r="F44" s="12">
        <f>+'course enrollmnt, pg 11-13'!C45</f>
        <v>1281</v>
      </c>
      <c r="G44" s="36">
        <f t="shared" si="2"/>
        <v>0.15718157181571815</v>
      </c>
      <c r="H44" s="11">
        <f t="shared" si="3"/>
        <v>3748</v>
      </c>
      <c r="I44" s="12">
        <f t="shared" si="0"/>
        <v>3608</v>
      </c>
      <c r="J44" s="25">
        <f t="shared" si="5"/>
        <v>-0.03735325506937033</v>
      </c>
    </row>
    <row r="45" spans="1:10" ht="12.75">
      <c r="A45" s="10" t="s">
        <v>105</v>
      </c>
      <c r="B45" s="11">
        <v>224</v>
      </c>
      <c r="C45" s="12">
        <f>+'course enrollmnt, pg 11-13'!B46</f>
        <v>158</v>
      </c>
      <c r="D45" s="25">
        <f t="shared" si="1"/>
        <v>-0.29464285714285715</v>
      </c>
      <c r="E45" s="20"/>
      <c r="F45" s="12"/>
      <c r="G45" s="27"/>
      <c r="H45" s="11">
        <f t="shared" si="3"/>
        <v>224</v>
      </c>
      <c r="I45" s="12">
        <f t="shared" si="0"/>
        <v>158</v>
      </c>
      <c r="J45" s="25">
        <f t="shared" si="5"/>
        <v>-0.29464285714285715</v>
      </c>
    </row>
    <row r="46" spans="1:10" ht="12.75">
      <c r="A46" s="19" t="s">
        <v>110</v>
      </c>
      <c r="B46" s="216">
        <f>SUM(B8:B45)</f>
        <v>81398</v>
      </c>
      <c r="C46" s="217">
        <f>SUM(C8:C45)</f>
        <v>81147</v>
      </c>
      <c r="D46" s="218">
        <f>(C46-B46)/B46</f>
        <v>-0.0030836138480060935</v>
      </c>
      <c r="E46" s="219">
        <f>SUM(E8:E45)</f>
        <v>7131</v>
      </c>
      <c r="F46" s="217">
        <f>SUM(F8:F45)</f>
        <v>7706</v>
      </c>
      <c r="G46" s="220">
        <f>(F46-E46)/E46</f>
        <v>0.08063385219464311</v>
      </c>
      <c r="H46" s="216">
        <f>SUM(H8:H45)</f>
        <v>88529</v>
      </c>
      <c r="I46" s="217">
        <f>SUM(I8:I45)</f>
        <v>88853</v>
      </c>
      <c r="J46" s="218">
        <f t="shared" si="5"/>
        <v>0.003659817686859673</v>
      </c>
    </row>
    <row r="47" spans="1:10" ht="12.75">
      <c r="A47" s="199" t="s">
        <v>8</v>
      </c>
      <c r="B47" s="200"/>
      <c r="C47" s="201"/>
      <c r="D47" s="202"/>
      <c r="E47" s="203"/>
      <c r="F47" s="201"/>
      <c r="G47" s="204"/>
      <c r="H47" s="200"/>
      <c r="I47" s="201"/>
      <c r="J47" s="202"/>
    </row>
    <row r="48" spans="1:10" ht="12.75">
      <c r="A48" s="47" t="s">
        <v>30</v>
      </c>
      <c r="B48" s="205"/>
      <c r="C48" s="137">
        <f>+'course enrollmnt, pg 11-13'!B49</f>
        <v>44</v>
      </c>
      <c r="D48" s="60"/>
      <c r="E48" s="138"/>
      <c r="F48" s="137"/>
      <c r="G48" s="206"/>
      <c r="H48" s="139"/>
      <c r="I48" s="12">
        <f>SUM(C48+F48)</f>
        <v>44</v>
      </c>
      <c r="J48" s="60"/>
    </row>
    <row r="49" spans="1:10" ht="12.75">
      <c r="A49" s="47" t="s">
        <v>33</v>
      </c>
      <c r="B49" s="205"/>
      <c r="C49" s="137"/>
      <c r="D49" s="60"/>
      <c r="E49" s="138"/>
      <c r="F49" s="137"/>
      <c r="G49" s="206"/>
      <c r="H49" s="139"/>
      <c r="I49" s="12"/>
      <c r="J49" s="60"/>
    </row>
    <row r="50" spans="1:10" ht="12.75">
      <c r="A50" s="47" t="s">
        <v>34</v>
      </c>
      <c r="B50" s="205"/>
      <c r="C50" s="137">
        <f>+'course enrollmnt, pg 11-13'!B51</f>
        <v>240</v>
      </c>
      <c r="D50" s="60"/>
      <c r="E50" s="138"/>
      <c r="F50" s="137"/>
      <c r="G50" s="206"/>
      <c r="H50" s="139"/>
      <c r="I50" s="12">
        <f aca="true" t="shared" si="6" ref="I50:I55">SUM(C50+F50)</f>
        <v>240</v>
      </c>
      <c r="J50" s="60"/>
    </row>
    <row r="51" spans="1:10" ht="12.75">
      <c r="A51" s="47" t="s">
        <v>36</v>
      </c>
      <c r="B51" s="205"/>
      <c r="C51" s="137">
        <f>+'course enrollmnt, pg 11-13'!B52</f>
        <v>210</v>
      </c>
      <c r="D51" s="60"/>
      <c r="E51" s="138"/>
      <c r="F51" s="137"/>
      <c r="G51" s="206"/>
      <c r="H51" s="139"/>
      <c r="I51" s="12">
        <f t="shared" si="6"/>
        <v>210</v>
      </c>
      <c r="J51" s="60"/>
    </row>
    <row r="52" spans="1:10" ht="12.75">
      <c r="A52" s="47" t="s">
        <v>168</v>
      </c>
      <c r="B52" s="205"/>
      <c r="C52" s="137">
        <f>+'course enrollmnt, pg 11-13'!B53</f>
        <v>48</v>
      </c>
      <c r="D52" s="60"/>
      <c r="E52" s="138"/>
      <c r="F52" s="137"/>
      <c r="G52" s="206"/>
      <c r="H52" s="139"/>
      <c r="I52" s="12">
        <f t="shared" si="6"/>
        <v>48</v>
      </c>
      <c r="J52" s="60"/>
    </row>
    <row r="53" spans="1:10" ht="12.75">
      <c r="A53" s="47" t="s">
        <v>44</v>
      </c>
      <c r="B53" s="205"/>
      <c r="C53" s="137">
        <f>+'course enrollmnt, pg 11-13'!B54</f>
        <v>150</v>
      </c>
      <c r="D53" s="60"/>
      <c r="E53" s="138"/>
      <c r="F53" s="137"/>
      <c r="G53" s="206"/>
      <c r="H53" s="139"/>
      <c r="I53" s="12">
        <f t="shared" si="6"/>
        <v>150</v>
      </c>
      <c r="J53" s="60"/>
    </row>
    <row r="54" spans="1:10" ht="12.75">
      <c r="A54" s="47" t="s">
        <v>43</v>
      </c>
      <c r="B54" s="205"/>
      <c r="C54" s="137">
        <f>+'course enrollmnt, pg 11-13'!B55</f>
        <v>60</v>
      </c>
      <c r="D54" s="60"/>
      <c r="E54" s="138"/>
      <c r="F54" s="137"/>
      <c r="G54" s="206"/>
      <c r="H54" s="139"/>
      <c r="I54" s="12">
        <f t="shared" si="6"/>
        <v>60</v>
      </c>
      <c r="J54" s="60"/>
    </row>
    <row r="55" spans="1:10" ht="12.75">
      <c r="A55" s="47" t="s">
        <v>48</v>
      </c>
      <c r="B55" s="205"/>
      <c r="C55" s="137">
        <f>+'course enrollmnt, pg 11-13'!B56</f>
        <v>78</v>
      </c>
      <c r="D55" s="60"/>
      <c r="E55" s="138"/>
      <c r="F55" s="137"/>
      <c r="G55" s="206"/>
      <c r="H55" s="139"/>
      <c r="I55" s="12">
        <f t="shared" si="6"/>
        <v>78</v>
      </c>
      <c r="J55" s="60"/>
    </row>
    <row r="56" spans="1:10" ht="12.75">
      <c r="A56" s="47" t="s">
        <v>49</v>
      </c>
      <c r="B56" s="205"/>
      <c r="C56" s="137"/>
      <c r="D56" s="60"/>
      <c r="E56" s="138"/>
      <c r="F56" s="137"/>
      <c r="G56" s="206"/>
      <c r="H56" s="139"/>
      <c r="I56" s="12"/>
      <c r="J56" s="60"/>
    </row>
    <row r="57" spans="1:10" ht="12.75">
      <c r="A57" s="47" t="s">
        <v>51</v>
      </c>
      <c r="B57" s="205"/>
      <c r="C57" s="137">
        <f>+'course enrollmnt, pg 11-13'!B58</f>
        <v>54</v>
      </c>
      <c r="D57" s="60"/>
      <c r="E57" s="138"/>
      <c r="F57" s="137"/>
      <c r="G57" s="206"/>
      <c r="H57" s="139"/>
      <c r="I57" s="12">
        <f>SUM(C57+F57)</f>
        <v>54</v>
      </c>
      <c r="J57" s="60"/>
    </row>
    <row r="58" spans="1:10" ht="12.75">
      <c r="A58" s="47" t="s">
        <v>50</v>
      </c>
      <c r="B58" s="205"/>
      <c r="C58" s="137">
        <f>+'course enrollmnt, pg 11-13'!B59</f>
        <v>120</v>
      </c>
      <c r="D58" s="60"/>
      <c r="E58" s="138"/>
      <c r="F58" s="137"/>
      <c r="G58" s="206"/>
      <c r="H58" s="139"/>
      <c r="I58" s="12">
        <f>SUM(C58+F58)</f>
        <v>120</v>
      </c>
      <c r="J58" s="60"/>
    </row>
    <row r="59" spans="1:10" ht="12.75">
      <c r="A59" s="47" t="s">
        <v>52</v>
      </c>
      <c r="B59" s="205"/>
      <c r="C59" s="137"/>
      <c r="D59" s="60"/>
      <c r="E59" s="138"/>
      <c r="F59" s="137"/>
      <c r="G59" s="206"/>
      <c r="H59" s="139"/>
      <c r="I59" s="12"/>
      <c r="J59" s="60"/>
    </row>
    <row r="60" spans="1:10" ht="12.75">
      <c r="A60" s="47" t="s">
        <v>56</v>
      </c>
      <c r="B60" s="205"/>
      <c r="C60" s="137">
        <f>+'course enrollmnt, pg 11-13'!B61</f>
        <v>208</v>
      </c>
      <c r="D60" s="60"/>
      <c r="E60" s="138"/>
      <c r="F60" s="137"/>
      <c r="G60" s="206"/>
      <c r="H60" s="139"/>
      <c r="I60" s="12">
        <f>SUM(C60+F60)</f>
        <v>208</v>
      </c>
      <c r="J60" s="60"/>
    </row>
    <row r="61" spans="1:10" ht="12.75">
      <c r="A61" s="47" t="s">
        <v>99</v>
      </c>
      <c r="B61" s="205"/>
      <c r="C61" s="137">
        <f>+'course enrollmnt, pg 11-13'!B62</f>
        <v>54</v>
      </c>
      <c r="D61" s="60"/>
      <c r="E61" s="138"/>
      <c r="F61" s="137"/>
      <c r="G61" s="206"/>
      <c r="H61" s="139"/>
      <c r="I61" s="12">
        <f>SUM(C61+F61)</f>
        <v>54</v>
      </c>
      <c r="J61" s="60"/>
    </row>
    <row r="62" spans="1:10" ht="12.75">
      <c r="A62" s="19" t="s">
        <v>167</v>
      </c>
      <c r="B62" s="216">
        <v>1240</v>
      </c>
      <c r="C62" s="217">
        <f>SUM(C48:C61)</f>
        <v>1266</v>
      </c>
      <c r="D62" s="218">
        <f>(C62-B62)/B62</f>
        <v>0.020967741935483872</v>
      </c>
      <c r="E62" s="219"/>
      <c r="F62" s="217"/>
      <c r="G62" s="220"/>
      <c r="H62" s="217">
        <f>SUM(B62+E62)</f>
        <v>1240</v>
      </c>
      <c r="I62" s="217">
        <f>SUM(C62+F62)</f>
        <v>1266</v>
      </c>
      <c r="J62" s="218">
        <f>(I62-H62)/H62</f>
        <v>0.020967741935483872</v>
      </c>
    </row>
    <row r="63" spans="1:11" ht="12.75">
      <c r="A63" s="32" t="s">
        <v>58</v>
      </c>
      <c r="B63" s="33"/>
      <c r="C63" s="16"/>
      <c r="D63" s="18"/>
      <c r="E63" s="17"/>
      <c r="F63" s="16"/>
      <c r="G63" s="23"/>
      <c r="H63" s="15"/>
      <c r="I63" s="16"/>
      <c r="J63" s="34"/>
      <c r="K63" s="21"/>
    </row>
    <row r="64" spans="1:10" ht="12.75">
      <c r="A64" s="10" t="s">
        <v>59</v>
      </c>
      <c r="B64" s="195">
        <v>2540</v>
      </c>
      <c r="C64" s="12">
        <f>+'course enrollmnt, pg 11-13'!B65</f>
        <v>2597</v>
      </c>
      <c r="D64" s="60">
        <f aca="true" t="shared" si="7" ref="D64:D76">(C64-B64)/B64</f>
        <v>0.022440944881889763</v>
      </c>
      <c r="E64" s="20">
        <v>813</v>
      </c>
      <c r="F64" s="43">
        <f>+'course enrollmnt, pg 11-13'!C65</f>
        <v>924</v>
      </c>
      <c r="G64" s="48">
        <f aca="true" t="shared" si="8" ref="G64:G77">(F64-E64)/E64</f>
        <v>0.13653136531365315</v>
      </c>
      <c r="H64" s="11">
        <f>SUM(B64+E64)</f>
        <v>3353</v>
      </c>
      <c r="I64" s="12">
        <f>SUM(C64+F64)</f>
        <v>3521</v>
      </c>
      <c r="J64" s="25">
        <f>(I64-H64)/H64</f>
        <v>0.05010438413361169</v>
      </c>
    </row>
    <row r="65" spans="1:10" ht="12.75">
      <c r="A65" s="10" t="s">
        <v>60</v>
      </c>
      <c r="B65" s="195">
        <v>159</v>
      </c>
      <c r="C65" s="12">
        <f>+'course enrollmnt, pg 11-13'!B66</f>
        <v>342</v>
      </c>
      <c r="D65" s="60">
        <f t="shared" si="7"/>
        <v>1.150943396226415</v>
      </c>
      <c r="E65" s="20"/>
      <c r="F65" s="43"/>
      <c r="G65" s="48"/>
      <c r="H65" s="11">
        <f aca="true" t="shared" si="9" ref="H65:H77">SUM(B65+E65)</f>
        <v>159</v>
      </c>
      <c r="I65" s="12">
        <f aca="true" t="shared" si="10" ref="I65:I77">SUM(C65+F65)</f>
        <v>342</v>
      </c>
      <c r="J65" s="25">
        <f>(I65-H65)/H65</f>
        <v>1.150943396226415</v>
      </c>
    </row>
    <row r="66" spans="1:10" ht="12.75">
      <c r="A66" s="10" t="s">
        <v>147</v>
      </c>
      <c r="B66" s="195">
        <v>28</v>
      </c>
      <c r="C66" s="12">
        <f>+'course enrollmnt, pg 11-13'!B67</f>
        <v>30</v>
      </c>
      <c r="D66" s="60">
        <f t="shared" si="7"/>
        <v>0.07142857142857142</v>
      </c>
      <c r="E66" s="20"/>
      <c r="F66" s="43"/>
      <c r="G66" s="48"/>
      <c r="H66" s="11">
        <f t="shared" si="9"/>
        <v>28</v>
      </c>
      <c r="I66" s="12">
        <f t="shared" si="10"/>
        <v>30</v>
      </c>
      <c r="J66" s="25">
        <f>(I66-H66)/H66</f>
        <v>0.07142857142857142</v>
      </c>
    </row>
    <row r="67" spans="1:10" ht="12.75">
      <c r="A67" s="10" t="s">
        <v>61</v>
      </c>
      <c r="B67" s="195">
        <v>2193</v>
      </c>
      <c r="C67" s="12">
        <f>+'course enrollmnt, pg 11-13'!B68</f>
        <v>1691</v>
      </c>
      <c r="D67" s="60">
        <f t="shared" si="7"/>
        <v>-0.22891016871865025</v>
      </c>
      <c r="E67" s="20">
        <v>1281</v>
      </c>
      <c r="F67" s="43">
        <f>+'course enrollmnt, pg 11-13'!C68</f>
        <v>1119</v>
      </c>
      <c r="G67" s="48">
        <f t="shared" si="8"/>
        <v>-0.12646370023419204</v>
      </c>
      <c r="H67" s="11">
        <f t="shared" si="9"/>
        <v>3474</v>
      </c>
      <c r="I67" s="12">
        <f t="shared" si="10"/>
        <v>2810</v>
      </c>
      <c r="J67" s="25">
        <f>(I67-H67)/H67</f>
        <v>-0.1911341393206678</v>
      </c>
    </row>
    <row r="68" spans="1:10" ht="12.75">
      <c r="A68" s="10" t="s">
        <v>106</v>
      </c>
      <c r="B68" s="195"/>
      <c r="C68" s="12"/>
      <c r="D68" s="60"/>
      <c r="E68" s="20">
        <v>10</v>
      </c>
      <c r="F68" s="43"/>
      <c r="G68" s="48">
        <f t="shared" si="8"/>
        <v>-1</v>
      </c>
      <c r="H68" s="11">
        <f t="shared" si="9"/>
        <v>10</v>
      </c>
      <c r="I68" s="12"/>
      <c r="J68" s="25">
        <f>(I68-H68)/H68</f>
        <v>-1</v>
      </c>
    </row>
    <row r="69" spans="1:10" ht="12.75">
      <c r="A69" s="10" t="s">
        <v>62</v>
      </c>
      <c r="B69" s="195">
        <v>1634</v>
      </c>
      <c r="C69" s="12">
        <f>+'course enrollmnt, pg 11-13'!B70</f>
        <v>1463</v>
      </c>
      <c r="D69" s="60">
        <f t="shared" si="7"/>
        <v>-0.10465116279069768</v>
      </c>
      <c r="E69" s="20">
        <v>813</v>
      </c>
      <c r="F69" s="43">
        <f>+'course enrollmnt, pg 11-13'!C70</f>
        <v>686</v>
      </c>
      <c r="G69" s="48">
        <f t="shared" si="8"/>
        <v>-0.15621156211562115</v>
      </c>
      <c r="H69" s="11">
        <f t="shared" si="9"/>
        <v>2447</v>
      </c>
      <c r="I69" s="12">
        <f t="shared" si="10"/>
        <v>2149</v>
      </c>
      <c r="J69" s="25">
        <f aca="true" t="shared" si="11" ref="J69:J75">(I69-H69)/H69</f>
        <v>-0.12178177360032694</v>
      </c>
    </row>
    <row r="70" spans="1:10" ht="12.75">
      <c r="A70" s="10" t="s">
        <v>63</v>
      </c>
      <c r="B70" s="195">
        <v>690</v>
      </c>
      <c r="C70" s="12">
        <f>+'course enrollmnt, pg 11-13'!B71</f>
        <v>678</v>
      </c>
      <c r="D70" s="60">
        <f t="shared" si="7"/>
        <v>-0.017391304347826087</v>
      </c>
      <c r="E70" s="20">
        <v>201</v>
      </c>
      <c r="F70" s="43">
        <f>+'course enrollmnt, pg 11-13'!C71</f>
        <v>243</v>
      </c>
      <c r="G70" s="48">
        <f t="shared" si="8"/>
        <v>0.208955223880597</v>
      </c>
      <c r="H70" s="11">
        <f t="shared" si="9"/>
        <v>891</v>
      </c>
      <c r="I70" s="12">
        <f t="shared" si="10"/>
        <v>921</v>
      </c>
      <c r="J70" s="25">
        <f t="shared" si="11"/>
        <v>0.03367003367003367</v>
      </c>
    </row>
    <row r="71" spans="1:10" ht="12.75">
      <c r="A71" s="10" t="s">
        <v>64</v>
      </c>
      <c r="B71" s="195"/>
      <c r="C71" s="12"/>
      <c r="D71" s="60"/>
      <c r="E71" s="20">
        <v>356</v>
      </c>
      <c r="F71" s="43">
        <f>+'course enrollmnt, pg 11-13'!C72</f>
        <v>301</v>
      </c>
      <c r="G71" s="48">
        <f t="shared" si="8"/>
        <v>-0.1544943820224719</v>
      </c>
      <c r="H71" s="11">
        <f t="shared" si="9"/>
        <v>356</v>
      </c>
      <c r="I71" s="12">
        <f t="shared" si="10"/>
        <v>301</v>
      </c>
      <c r="J71" s="25">
        <f t="shared" si="11"/>
        <v>-0.1544943820224719</v>
      </c>
    </row>
    <row r="72" spans="1:10" ht="12.75">
      <c r="A72" s="10" t="s">
        <v>65</v>
      </c>
      <c r="B72" s="195">
        <v>2715</v>
      </c>
      <c r="C72" s="12">
        <f>+'course enrollmnt, pg 11-13'!B73</f>
        <v>2526</v>
      </c>
      <c r="D72" s="60">
        <f t="shared" si="7"/>
        <v>-0.06961325966850829</v>
      </c>
      <c r="E72" s="20">
        <v>257</v>
      </c>
      <c r="F72" s="43">
        <f>+'course enrollmnt, pg 11-13'!C73</f>
        <v>128</v>
      </c>
      <c r="G72" s="48">
        <f t="shared" si="8"/>
        <v>-0.5019455252918288</v>
      </c>
      <c r="H72" s="11">
        <f t="shared" si="9"/>
        <v>2972</v>
      </c>
      <c r="I72" s="12">
        <f t="shared" si="10"/>
        <v>2654</v>
      </c>
      <c r="J72" s="25">
        <f t="shared" si="11"/>
        <v>-0.10699865410497982</v>
      </c>
    </row>
    <row r="73" spans="1:10" ht="12.75">
      <c r="A73" s="10" t="s">
        <v>111</v>
      </c>
      <c r="B73" s="195"/>
      <c r="C73" s="12"/>
      <c r="D73" s="60"/>
      <c r="E73" s="20">
        <v>1523</v>
      </c>
      <c r="F73" s="43">
        <f>+'course enrollmnt, pg 11-13'!C74</f>
        <v>1504</v>
      </c>
      <c r="G73" s="48">
        <f t="shared" si="8"/>
        <v>-0.01247537754432042</v>
      </c>
      <c r="H73" s="11">
        <f t="shared" si="9"/>
        <v>1523</v>
      </c>
      <c r="I73" s="12">
        <f t="shared" si="10"/>
        <v>1504</v>
      </c>
      <c r="J73" s="25">
        <f t="shared" si="11"/>
        <v>-0.01247537754432042</v>
      </c>
    </row>
    <row r="74" spans="1:10" ht="12.75">
      <c r="A74" s="10" t="s">
        <v>66</v>
      </c>
      <c r="B74" s="195">
        <v>2089</v>
      </c>
      <c r="C74" s="12">
        <f>+'course enrollmnt, pg 11-13'!B75</f>
        <v>1961</v>
      </c>
      <c r="D74" s="60">
        <f t="shared" si="7"/>
        <v>-0.061273336524652944</v>
      </c>
      <c r="E74" s="20">
        <v>654</v>
      </c>
      <c r="F74" s="43">
        <f>+'course enrollmnt, pg 11-13'!C75</f>
        <v>824</v>
      </c>
      <c r="G74" s="48">
        <f t="shared" si="8"/>
        <v>0.2599388379204893</v>
      </c>
      <c r="H74" s="11">
        <f t="shared" si="9"/>
        <v>2743</v>
      </c>
      <c r="I74" s="12">
        <f t="shared" si="10"/>
        <v>2785</v>
      </c>
      <c r="J74" s="25">
        <f t="shared" si="11"/>
        <v>0.015311702515493984</v>
      </c>
    </row>
    <row r="75" spans="1:10" ht="12.75">
      <c r="A75" s="10" t="s">
        <v>67</v>
      </c>
      <c r="B75" s="195">
        <v>1968</v>
      </c>
      <c r="C75" s="12">
        <f>+'course enrollmnt, pg 11-13'!B76</f>
        <v>1825</v>
      </c>
      <c r="D75" s="60">
        <f t="shared" si="7"/>
        <v>-0.07266260162601626</v>
      </c>
      <c r="E75" s="20">
        <v>1265</v>
      </c>
      <c r="F75" s="43">
        <f>+'course enrollmnt, pg 11-13'!C76</f>
        <v>1271</v>
      </c>
      <c r="G75" s="48">
        <f t="shared" si="8"/>
        <v>0.0047430830039525695</v>
      </c>
      <c r="H75" s="11">
        <f t="shared" si="9"/>
        <v>3233</v>
      </c>
      <c r="I75" s="12">
        <f t="shared" si="10"/>
        <v>3096</v>
      </c>
      <c r="J75" s="25">
        <f t="shared" si="11"/>
        <v>-0.04237550262913702</v>
      </c>
    </row>
    <row r="76" spans="1:10" ht="12.75">
      <c r="A76" s="10" t="s">
        <v>68</v>
      </c>
      <c r="B76" s="195">
        <v>2130</v>
      </c>
      <c r="C76" s="12">
        <f>+'course enrollmnt, pg 11-13'!B77</f>
        <v>2030</v>
      </c>
      <c r="D76" s="60">
        <f t="shared" si="7"/>
        <v>-0.046948356807511735</v>
      </c>
      <c r="E76" s="20">
        <v>428</v>
      </c>
      <c r="F76" s="43">
        <f>+'course enrollmnt, pg 11-13'!C77</f>
        <v>470</v>
      </c>
      <c r="G76" s="48">
        <f>(F76-E76)/E76</f>
        <v>0.09813084112149532</v>
      </c>
      <c r="H76" s="11">
        <f>SUM(B76+E76)</f>
        <v>2558</v>
      </c>
      <c r="I76" s="12">
        <f>SUM(C76+F76)</f>
        <v>2500</v>
      </c>
      <c r="J76" s="25">
        <f>(I76-H76)/H76</f>
        <v>-0.022673964034401875</v>
      </c>
    </row>
    <row r="77" spans="1:10" ht="12.75">
      <c r="A77" s="10" t="s">
        <v>104</v>
      </c>
      <c r="B77" s="195"/>
      <c r="C77" s="12"/>
      <c r="D77" s="60"/>
      <c r="E77" s="20">
        <v>59</v>
      </c>
      <c r="F77" s="43">
        <f>+'course enrollmnt, pg 11-13'!C78</f>
        <v>120</v>
      </c>
      <c r="G77" s="48">
        <f t="shared" si="8"/>
        <v>1.0338983050847457</v>
      </c>
      <c r="H77" s="11">
        <f t="shared" si="9"/>
        <v>59</v>
      </c>
      <c r="I77" s="12">
        <f t="shared" si="10"/>
        <v>120</v>
      </c>
      <c r="J77" s="25">
        <f>(I77-H77)/H77</f>
        <v>1.0338983050847457</v>
      </c>
    </row>
    <row r="78" spans="1:10" ht="12.75">
      <c r="A78" s="19" t="s">
        <v>69</v>
      </c>
      <c r="B78" s="225">
        <f>SUM(B64:B77)</f>
        <v>16146</v>
      </c>
      <c r="C78" s="226">
        <f>SUM(C64:C77)</f>
        <v>15143</v>
      </c>
      <c r="D78" s="218">
        <f>(C78-B78)/B78</f>
        <v>-0.06212064907717082</v>
      </c>
      <c r="E78" s="227">
        <f>SUM(E64:E77)</f>
        <v>7660</v>
      </c>
      <c r="F78" s="226">
        <f>SUM(F64:F77)</f>
        <v>7590</v>
      </c>
      <c r="G78" s="220">
        <f>(F78-E78)/E78</f>
        <v>-0.009138381201044387</v>
      </c>
      <c r="H78" s="225">
        <f>SUM(H64:H77)</f>
        <v>23806</v>
      </c>
      <c r="I78" s="226">
        <f>SUM(I64:I77)</f>
        <v>22733</v>
      </c>
      <c r="J78" s="218">
        <f>(I78-H78)/H78</f>
        <v>-0.04507267075527178</v>
      </c>
    </row>
    <row r="79" spans="1:10" ht="12.75">
      <c r="A79" s="30" t="s">
        <v>70</v>
      </c>
      <c r="B79" s="31"/>
      <c r="C79" s="12"/>
      <c r="D79" s="13"/>
      <c r="E79" s="20"/>
      <c r="F79" s="12"/>
      <c r="G79" s="26"/>
      <c r="H79" s="11"/>
      <c r="I79" s="12"/>
      <c r="J79" s="29"/>
    </row>
    <row r="80" spans="1:10" ht="12.75">
      <c r="A80" s="62" t="str">
        <f>+'course enrollmnt, pg 11-13'!A81</f>
        <v>Adult Learning &amp; Development (ALD)</v>
      </c>
      <c r="B80" s="31"/>
      <c r="C80" s="12"/>
      <c r="D80" s="60"/>
      <c r="E80" s="20">
        <v>329</v>
      </c>
      <c r="F80" s="43">
        <f>+'course enrollmnt, pg 11-13'!C81</f>
        <v>456</v>
      </c>
      <c r="G80" s="48">
        <f aca="true" t="shared" si="12" ref="G80:G88">(F80-E80)/E80</f>
        <v>0.3860182370820669</v>
      </c>
      <c r="H80" s="11">
        <f aca="true" t="shared" si="13" ref="H80:H97">SUM(B80+E80)</f>
        <v>329</v>
      </c>
      <c r="I80" s="12">
        <f aca="true" t="shared" si="14" ref="I80:I97">SUM(C80+F80)</f>
        <v>456</v>
      </c>
      <c r="J80" s="25">
        <f aca="true" t="shared" si="15" ref="J80:J88">(I80-H80)/H80</f>
        <v>0.3860182370820669</v>
      </c>
    </row>
    <row r="81" spans="1:10" ht="12.75">
      <c r="A81" s="62" t="str">
        <f>+'course enrollmnt, pg 11-13'!A82</f>
        <v>Dance</v>
      </c>
      <c r="B81" s="195">
        <v>94</v>
      </c>
      <c r="C81" s="12">
        <f>+'course enrollmnt, pg 11-13'!B82</f>
        <v>69</v>
      </c>
      <c r="D81" s="60">
        <f aca="true" t="shared" si="16" ref="D81:D97">(C81-B81)/B81</f>
        <v>-0.26595744680851063</v>
      </c>
      <c r="E81" s="20">
        <v>5</v>
      </c>
      <c r="F81" s="43">
        <f>+'course enrollmnt, pg 11-13'!C82</f>
        <v>5</v>
      </c>
      <c r="G81" s="48">
        <f t="shared" si="12"/>
        <v>0</v>
      </c>
      <c r="H81" s="11">
        <f t="shared" si="13"/>
        <v>99</v>
      </c>
      <c r="I81" s="12">
        <f t="shared" si="14"/>
        <v>74</v>
      </c>
      <c r="J81" s="25">
        <f t="shared" si="15"/>
        <v>-0.25252525252525254</v>
      </c>
    </row>
    <row r="82" spans="1:10" ht="12.75">
      <c r="A82" s="62" t="str">
        <f>+'course enrollmnt, pg 11-13'!A83</f>
        <v>Early Childhood Education</v>
      </c>
      <c r="B82" s="195">
        <v>1186</v>
      </c>
      <c r="C82" s="12">
        <f>+'course enrollmnt, pg 11-13'!B83</f>
        <v>1432</v>
      </c>
      <c r="D82" s="60">
        <f t="shared" si="16"/>
        <v>0.20741989881956155</v>
      </c>
      <c r="E82" s="20">
        <v>729</v>
      </c>
      <c r="F82" s="43">
        <f>+'course enrollmnt, pg 11-13'!C83</f>
        <v>801</v>
      </c>
      <c r="G82" s="48">
        <f t="shared" si="12"/>
        <v>0.09876543209876543</v>
      </c>
      <c r="H82" s="11">
        <f t="shared" si="13"/>
        <v>1915</v>
      </c>
      <c r="I82" s="12">
        <f t="shared" si="14"/>
        <v>2233</v>
      </c>
      <c r="J82" s="25">
        <f t="shared" si="15"/>
        <v>0.16605744125326372</v>
      </c>
    </row>
    <row r="83" spans="1:10" ht="12.75">
      <c r="A83" s="62" t="str">
        <f>+'course enrollmnt, pg 11-13'!A84</f>
        <v>Education Counseling</v>
      </c>
      <c r="B83" s="195"/>
      <c r="C83" s="12"/>
      <c r="D83" s="60"/>
      <c r="E83" s="20">
        <v>6</v>
      </c>
      <c r="F83" s="43">
        <f>+'course enrollmnt, pg 11-13'!C84</f>
        <v>17</v>
      </c>
      <c r="G83" s="48">
        <f t="shared" si="12"/>
        <v>1.8333333333333333</v>
      </c>
      <c r="H83" s="11">
        <f t="shared" si="13"/>
        <v>6</v>
      </c>
      <c r="I83" s="12">
        <f t="shared" si="14"/>
        <v>17</v>
      </c>
      <c r="J83" s="25">
        <f t="shared" si="15"/>
        <v>1.8333333333333333</v>
      </c>
    </row>
    <row r="84" spans="1:10" ht="12.75">
      <c r="A84" s="62" t="str">
        <f>+'course enrollmnt, pg 11-13'!A85</f>
        <v>Curriculum &amp; Instruction (Graduate: EDB, EGT, &amp; ETE)</v>
      </c>
      <c r="B84" s="195">
        <v>2052</v>
      </c>
      <c r="C84" s="12">
        <f>+'course enrollmnt, pg 11-13'!B85</f>
        <v>2339</v>
      </c>
      <c r="D84" s="60">
        <f t="shared" si="16"/>
        <v>0.1398635477582846</v>
      </c>
      <c r="E84" s="20">
        <v>2266</v>
      </c>
      <c r="F84" s="43">
        <f>+'course enrollmnt, pg 11-13'!C85</f>
        <v>2288</v>
      </c>
      <c r="G84" s="48">
        <f t="shared" si="12"/>
        <v>0.009708737864077669</v>
      </c>
      <c r="H84" s="11">
        <f t="shared" si="13"/>
        <v>4318</v>
      </c>
      <c r="I84" s="12">
        <f t="shared" si="14"/>
        <v>4627</v>
      </c>
      <c r="J84" s="25">
        <f t="shared" si="15"/>
        <v>0.07156090782769801</v>
      </c>
    </row>
    <row r="85" spans="1:10" ht="12.75">
      <c r="A85" s="62" t="str">
        <f>+'course enrollmnt, pg 11-13'!A86</f>
        <v>Education-SIP</v>
      </c>
      <c r="B85" s="195">
        <v>582</v>
      </c>
      <c r="C85" s="12">
        <f>+'course enrollmnt, pg 11-13'!B86</f>
        <v>700</v>
      </c>
      <c r="D85" s="60">
        <f t="shared" si="16"/>
        <v>0.2027491408934708</v>
      </c>
      <c r="E85" s="20">
        <v>556</v>
      </c>
      <c r="F85" s="43">
        <f>+'course enrollmnt, pg 11-13'!C86</f>
        <v>738</v>
      </c>
      <c r="G85" s="48">
        <f t="shared" si="12"/>
        <v>0.3273381294964029</v>
      </c>
      <c r="H85" s="11">
        <f t="shared" si="13"/>
        <v>1138</v>
      </c>
      <c r="I85" s="12">
        <f t="shared" si="14"/>
        <v>1438</v>
      </c>
      <c r="J85" s="25">
        <f t="shared" si="15"/>
        <v>0.26362038664323373</v>
      </c>
    </row>
    <row r="86" spans="1:10" s="2" customFormat="1" ht="12.75">
      <c r="A86" s="62" t="str">
        <f>+'course enrollmnt, pg 11-13'!A87</f>
        <v>Coun, Admin, Super, Adult (ADM &amp; EDE)</v>
      </c>
      <c r="B86" s="198"/>
      <c r="C86" s="12"/>
      <c r="D86" s="60"/>
      <c r="E86" s="28">
        <v>2185</v>
      </c>
      <c r="F86" s="43">
        <f>+'course enrollmnt, pg 11-13'!C87</f>
        <v>2236</v>
      </c>
      <c r="G86" s="48">
        <f t="shared" si="12"/>
        <v>0.02334096109839817</v>
      </c>
      <c r="H86" s="11">
        <f t="shared" si="13"/>
        <v>2185</v>
      </c>
      <c r="I86" s="12">
        <f t="shared" si="14"/>
        <v>2236</v>
      </c>
      <c r="J86" s="41">
        <f t="shared" si="15"/>
        <v>0.02334096109839817</v>
      </c>
    </row>
    <row r="87" spans="1:10" ht="12.75">
      <c r="A87" s="62" t="str">
        <f>+'course enrollmnt, pg 11-13'!A88</f>
        <v>Specialized Instructional/Teacher Education</v>
      </c>
      <c r="B87" s="195">
        <v>964</v>
      </c>
      <c r="C87" s="12">
        <f>+'course enrollmnt, pg 11-13'!B88</f>
        <v>1050</v>
      </c>
      <c r="D87" s="60">
        <f t="shared" si="16"/>
        <v>0.08921161825726141</v>
      </c>
      <c r="E87" s="20">
        <v>913</v>
      </c>
      <c r="F87" s="43">
        <f>+'course enrollmnt, pg 11-13'!C88</f>
        <v>870</v>
      </c>
      <c r="G87" s="48">
        <f t="shared" si="12"/>
        <v>-0.047097480832420595</v>
      </c>
      <c r="H87" s="11">
        <f t="shared" si="13"/>
        <v>1877</v>
      </c>
      <c r="I87" s="12">
        <f t="shared" si="14"/>
        <v>1920</v>
      </c>
      <c r="J87" s="25">
        <f t="shared" si="15"/>
        <v>0.02290889717634523</v>
      </c>
    </row>
    <row r="88" spans="1:10" ht="12.75">
      <c r="A88" s="62" t="str">
        <f>+'course enrollmnt, pg 11-13'!A89</f>
        <v>Middle Childhood Education</v>
      </c>
      <c r="B88" s="195">
        <v>156</v>
      </c>
      <c r="C88" s="12">
        <f>+'course enrollmnt, pg 11-13'!B89</f>
        <v>172</v>
      </c>
      <c r="D88" s="60">
        <f t="shared" si="16"/>
        <v>0.10256410256410256</v>
      </c>
      <c r="E88" s="20">
        <v>12</v>
      </c>
      <c r="F88" s="43">
        <f>+'course enrollmnt, pg 11-13'!C89</f>
        <v>20</v>
      </c>
      <c r="G88" s="48">
        <f t="shared" si="12"/>
        <v>0.6666666666666666</v>
      </c>
      <c r="H88" s="11">
        <f t="shared" si="13"/>
        <v>168</v>
      </c>
      <c r="I88" s="12">
        <f t="shared" si="14"/>
        <v>192</v>
      </c>
      <c r="J88" s="25">
        <f t="shared" si="15"/>
        <v>0.14285714285714285</v>
      </c>
    </row>
    <row r="89" spans="1:10" ht="12.75">
      <c r="A89" s="93" t="s">
        <v>139</v>
      </c>
      <c r="B89" s="195"/>
      <c r="C89" s="12"/>
      <c r="D89" s="60"/>
      <c r="E89" s="20"/>
      <c r="F89" s="43"/>
      <c r="G89" s="48"/>
      <c r="H89" s="11"/>
      <c r="I89" s="12"/>
      <c r="J89" s="25"/>
    </row>
    <row r="90" spans="1:10" ht="12.75">
      <c r="A90" s="62" t="str">
        <f>+'course enrollmnt, pg 11-13'!A91</f>
        <v>Education-Special Offering</v>
      </c>
      <c r="B90" s="195">
        <v>20</v>
      </c>
      <c r="C90" s="12">
        <f>+'course enrollmnt, pg 11-13'!B91</f>
        <v>4</v>
      </c>
      <c r="D90" s="60">
        <f t="shared" si="16"/>
        <v>-0.8</v>
      </c>
      <c r="E90" s="20">
        <v>383</v>
      </c>
      <c r="F90" s="43">
        <f>+'course enrollmnt, pg 11-13'!C91</f>
        <v>79</v>
      </c>
      <c r="G90" s="48">
        <f aca="true" t="shared" si="17" ref="G90:G96">(F90-E90)/E90</f>
        <v>-0.793733681462141</v>
      </c>
      <c r="H90" s="11">
        <f t="shared" si="13"/>
        <v>403</v>
      </c>
      <c r="I90" s="12">
        <f t="shared" si="14"/>
        <v>83</v>
      </c>
      <c r="J90" s="25">
        <f>(I90-H90)/H90</f>
        <v>-0.794044665012407</v>
      </c>
    </row>
    <row r="91" spans="1:10" ht="12.75">
      <c r="A91" s="62" t="str">
        <f>+'course enrollmnt, pg 11-13'!A92</f>
        <v>Doctoral Education</v>
      </c>
      <c r="B91" s="197"/>
      <c r="C91" s="12"/>
      <c r="D91" s="60"/>
      <c r="E91" s="20">
        <v>372</v>
      </c>
      <c r="F91" s="43">
        <f>+'course enrollmnt, pg 11-13'!C92</f>
        <v>380</v>
      </c>
      <c r="G91" s="48">
        <f t="shared" si="17"/>
        <v>0.021505376344086023</v>
      </c>
      <c r="H91" s="11">
        <f t="shared" si="13"/>
        <v>372</v>
      </c>
      <c r="I91" s="12">
        <f t="shared" si="14"/>
        <v>380</v>
      </c>
      <c r="J91" s="25">
        <f aca="true" t="shared" si="18" ref="J91:J98">(I91-H91)/H91</f>
        <v>0.021505376344086023</v>
      </c>
    </row>
    <row r="92" spans="1:10" ht="12.75">
      <c r="A92" s="62" t="str">
        <f>+'course enrollmnt, pg 11-13'!A93</f>
        <v>Special Education</v>
      </c>
      <c r="B92" s="195">
        <v>534</v>
      </c>
      <c r="C92" s="12">
        <f>+'course enrollmnt, pg 11-13'!B93</f>
        <v>621</v>
      </c>
      <c r="D92" s="60">
        <f t="shared" si="16"/>
        <v>0.16292134831460675</v>
      </c>
      <c r="E92" s="20">
        <v>1042</v>
      </c>
      <c r="F92" s="43">
        <f>+'course enrollmnt, pg 11-13'!C93</f>
        <v>1302</v>
      </c>
      <c r="G92" s="48">
        <f t="shared" si="17"/>
        <v>0.2495201535508637</v>
      </c>
      <c r="H92" s="11">
        <f t="shared" si="13"/>
        <v>1576</v>
      </c>
      <c r="I92" s="12">
        <f t="shared" si="14"/>
        <v>1923</v>
      </c>
      <c r="J92" s="25">
        <f t="shared" si="18"/>
        <v>0.2201776649746193</v>
      </c>
    </row>
    <row r="93" spans="1:10" ht="12.75">
      <c r="A93" s="62" t="str">
        <f>+'course enrollmnt, pg 11-13'!A94</f>
        <v>Specialized Study &amp; Field Experience</v>
      </c>
      <c r="B93" s="195">
        <v>1821</v>
      </c>
      <c r="C93" s="12">
        <f>+'course enrollmnt, pg 11-13'!B94</f>
        <v>2049</v>
      </c>
      <c r="D93" s="60">
        <f t="shared" si="16"/>
        <v>0.12520593080724876</v>
      </c>
      <c r="E93" s="20">
        <v>366</v>
      </c>
      <c r="F93" s="43">
        <f>+'course enrollmnt, pg 11-13'!C94</f>
        <v>474</v>
      </c>
      <c r="G93" s="48">
        <f t="shared" si="17"/>
        <v>0.29508196721311475</v>
      </c>
      <c r="H93" s="11">
        <f t="shared" si="13"/>
        <v>2187</v>
      </c>
      <c r="I93" s="12">
        <f t="shared" si="14"/>
        <v>2523</v>
      </c>
      <c r="J93" s="25">
        <f t="shared" si="18"/>
        <v>0.15363511659807957</v>
      </c>
    </row>
    <row r="94" spans="1:10" ht="12.75">
      <c r="A94" s="62" t="str">
        <f>+'course enrollmnt, pg 11-13'!A95</f>
        <v>Health Education</v>
      </c>
      <c r="B94" s="195">
        <v>363</v>
      </c>
      <c r="C94" s="12">
        <f>+'course enrollmnt, pg 11-13'!B95</f>
        <v>348</v>
      </c>
      <c r="D94" s="60">
        <f t="shared" si="16"/>
        <v>-0.04132231404958678</v>
      </c>
      <c r="E94" s="20">
        <v>202</v>
      </c>
      <c r="F94" s="43">
        <f>+'course enrollmnt, pg 11-13'!C95</f>
        <v>153</v>
      </c>
      <c r="G94" s="48">
        <f t="shared" si="17"/>
        <v>-0.24257425742574257</v>
      </c>
      <c r="H94" s="11">
        <f t="shared" si="13"/>
        <v>565</v>
      </c>
      <c r="I94" s="12">
        <f t="shared" si="14"/>
        <v>501</v>
      </c>
      <c r="J94" s="25">
        <f t="shared" si="18"/>
        <v>-0.11327433628318584</v>
      </c>
    </row>
    <row r="95" spans="1:10" ht="12.75">
      <c r="A95" s="62" t="str">
        <f>+'course enrollmnt, pg 11-13'!A96</f>
        <v>HPER-Core Curriculum</v>
      </c>
      <c r="B95" s="195">
        <v>108</v>
      </c>
      <c r="C95" s="12">
        <f>+'course enrollmnt, pg 11-13'!B96</f>
        <v>96</v>
      </c>
      <c r="D95" s="60">
        <f t="shared" si="16"/>
        <v>-0.1111111111111111</v>
      </c>
      <c r="E95" s="20">
        <v>36</v>
      </c>
      <c r="F95" s="43">
        <f>+'course enrollmnt, pg 11-13'!C96</f>
        <v>60</v>
      </c>
      <c r="G95" s="48">
        <f t="shared" si="17"/>
        <v>0.6666666666666666</v>
      </c>
      <c r="H95" s="11">
        <f t="shared" si="13"/>
        <v>144</v>
      </c>
      <c r="I95" s="12">
        <f t="shared" si="14"/>
        <v>156</v>
      </c>
      <c r="J95" s="25">
        <f t="shared" si="18"/>
        <v>0.08333333333333333</v>
      </c>
    </row>
    <row r="96" spans="1:10" ht="12.75">
      <c r="A96" s="62" t="str">
        <f>+'course enrollmnt, pg 11-13'!A97</f>
        <v>Physical Education-Professional</v>
      </c>
      <c r="B96" s="195">
        <v>839</v>
      </c>
      <c r="C96" s="12">
        <f>+'course enrollmnt, pg 11-13'!B97</f>
        <v>995</v>
      </c>
      <c r="D96" s="60">
        <f t="shared" si="16"/>
        <v>0.18593563766388557</v>
      </c>
      <c r="E96" s="20">
        <v>361</v>
      </c>
      <c r="F96" s="43">
        <f>+'course enrollmnt, pg 11-13'!C97</f>
        <v>262</v>
      </c>
      <c r="G96" s="48">
        <f t="shared" si="17"/>
        <v>-0.2742382271468144</v>
      </c>
      <c r="H96" s="11">
        <f t="shared" si="13"/>
        <v>1200</v>
      </c>
      <c r="I96" s="12">
        <f t="shared" si="14"/>
        <v>1257</v>
      </c>
      <c r="J96" s="25">
        <f t="shared" si="18"/>
        <v>0.0475</v>
      </c>
    </row>
    <row r="97" spans="1:10" ht="12.75">
      <c r="A97" s="62" t="str">
        <f>+'course enrollmnt, pg 11-13'!A98</f>
        <v>Physical Education-Service</v>
      </c>
      <c r="B97" s="195">
        <v>551</v>
      </c>
      <c r="C97" s="12">
        <f>+'course enrollmnt, pg 11-13'!B98</f>
        <v>495</v>
      </c>
      <c r="D97" s="60">
        <f t="shared" si="16"/>
        <v>-0.10163339382940109</v>
      </c>
      <c r="E97" s="20"/>
      <c r="F97" s="43"/>
      <c r="G97" s="48"/>
      <c r="H97" s="11">
        <f t="shared" si="13"/>
        <v>551</v>
      </c>
      <c r="I97" s="12">
        <f t="shared" si="14"/>
        <v>495</v>
      </c>
      <c r="J97" s="25">
        <f t="shared" si="18"/>
        <v>-0.10163339382940109</v>
      </c>
    </row>
    <row r="98" spans="1:10" ht="12.75">
      <c r="A98" s="19" t="s">
        <v>84</v>
      </c>
      <c r="B98" s="225">
        <f>SUM(B80:B97)</f>
        <v>9270</v>
      </c>
      <c r="C98" s="226">
        <f>SUM(C80:C97)</f>
        <v>10370</v>
      </c>
      <c r="D98" s="218">
        <f>(C98-B98)/B98</f>
        <v>0.1186623516720604</v>
      </c>
      <c r="E98" s="227">
        <f>SUM(E80:E97)</f>
        <v>9763</v>
      </c>
      <c r="F98" s="226">
        <f>SUM(F80:F97)</f>
        <v>10141</v>
      </c>
      <c r="G98" s="228">
        <f>(F98-E98)/E98</f>
        <v>0.038717607292840316</v>
      </c>
      <c r="H98" s="225">
        <f>SUM(H80:H97)</f>
        <v>19033</v>
      </c>
      <c r="I98" s="226">
        <f>SUM(I80:I97)</f>
        <v>20511</v>
      </c>
      <c r="J98" s="218">
        <f t="shared" si="18"/>
        <v>0.07765459990542742</v>
      </c>
    </row>
    <row r="99" spans="1:10" ht="12.75">
      <c r="A99" s="32" t="s">
        <v>85</v>
      </c>
      <c r="B99" s="33"/>
      <c r="C99" s="16"/>
      <c r="D99" s="18"/>
      <c r="E99" s="17"/>
      <c r="F99" s="16"/>
      <c r="G99" s="23"/>
      <c r="H99" s="15"/>
      <c r="I99" s="16"/>
      <c r="J99" s="34"/>
    </row>
    <row r="100" spans="1:10" ht="12.75">
      <c r="A100" s="10" t="s">
        <v>86</v>
      </c>
      <c r="B100" s="11">
        <v>235</v>
      </c>
      <c r="C100" s="43">
        <f>+'course enrollmnt, pg 11-13'!B101</f>
        <v>241</v>
      </c>
      <c r="D100" s="60">
        <f aca="true" t="shared" si="19" ref="D100:D110">(C100-B100)/B100</f>
        <v>0.02553191489361702</v>
      </c>
      <c r="E100" s="20">
        <v>489</v>
      </c>
      <c r="F100" s="43">
        <f>+'course enrollmnt, pg 11-13'!C101</f>
        <v>525</v>
      </c>
      <c r="G100" s="48">
        <f aca="true" t="shared" si="20" ref="G100:G109">(F100-E100)/E100</f>
        <v>0.0736196319018405</v>
      </c>
      <c r="H100" s="11">
        <f aca="true" t="shared" si="21" ref="H100:H110">SUM(B100+E100)</f>
        <v>724</v>
      </c>
      <c r="I100" s="12">
        <f>SUM(C100+F100)</f>
        <v>766</v>
      </c>
      <c r="J100" s="60">
        <f aca="true" t="shared" si="22" ref="J100:J111">(I100-H100)/H100</f>
        <v>0.058011049723756904</v>
      </c>
    </row>
    <row r="101" spans="1:10" ht="12.75">
      <c r="A101" s="10" t="s">
        <v>87</v>
      </c>
      <c r="B101" s="11">
        <v>747</v>
      </c>
      <c r="C101" s="43">
        <f>+'course enrollmnt, pg 11-13'!B102</f>
        <v>542</v>
      </c>
      <c r="D101" s="60">
        <f t="shared" si="19"/>
        <v>-0.2744310575635877</v>
      </c>
      <c r="E101" s="20">
        <v>234</v>
      </c>
      <c r="F101" s="43">
        <f>+'course enrollmnt, pg 11-13'!C102</f>
        <v>259</v>
      </c>
      <c r="G101" s="48">
        <f t="shared" si="20"/>
        <v>0.10683760683760683</v>
      </c>
      <c r="H101" s="11">
        <f t="shared" si="21"/>
        <v>981</v>
      </c>
      <c r="I101" s="12">
        <f>SUM(C101+F101)</f>
        <v>801</v>
      </c>
      <c r="J101" s="60">
        <f t="shared" si="22"/>
        <v>-0.1834862385321101</v>
      </c>
    </row>
    <row r="102" spans="1:10" ht="12.75">
      <c r="A102" s="10" t="s">
        <v>122</v>
      </c>
      <c r="B102" s="11">
        <v>1265</v>
      </c>
      <c r="C102" s="43">
        <f>+'course enrollmnt, pg 11-13'!B103</f>
        <v>1212</v>
      </c>
      <c r="D102" s="60">
        <f t="shared" si="19"/>
        <v>-0.04189723320158103</v>
      </c>
      <c r="E102" s="20">
        <v>503</v>
      </c>
      <c r="F102" s="43">
        <f>+'course enrollmnt, pg 11-13'!C103</f>
        <v>790</v>
      </c>
      <c r="G102" s="48">
        <f t="shared" si="20"/>
        <v>0.5705765407554672</v>
      </c>
      <c r="H102" s="11">
        <f t="shared" si="21"/>
        <v>1768</v>
      </c>
      <c r="I102" s="12">
        <f aca="true" t="shared" si="23" ref="I102:I110">SUM(C102+F102)</f>
        <v>2002</v>
      </c>
      <c r="J102" s="60">
        <f t="shared" si="22"/>
        <v>0.1323529411764706</v>
      </c>
    </row>
    <row r="103" spans="1:10" ht="12.75">
      <c r="A103" s="92" t="s">
        <v>123</v>
      </c>
      <c r="B103" s="11">
        <v>157</v>
      </c>
      <c r="C103" s="43">
        <f>+'course enrollmnt, pg 11-13'!B104</f>
        <v>140</v>
      </c>
      <c r="D103" s="60">
        <f t="shared" si="19"/>
        <v>-0.10828025477707007</v>
      </c>
      <c r="E103" s="20"/>
      <c r="F103" s="43"/>
      <c r="G103" s="48"/>
      <c r="H103" s="11">
        <f t="shared" si="21"/>
        <v>157</v>
      </c>
      <c r="I103" s="12">
        <f t="shared" si="23"/>
        <v>140</v>
      </c>
      <c r="J103" s="60">
        <f t="shared" si="22"/>
        <v>-0.10828025477707007</v>
      </c>
    </row>
    <row r="104" spans="1:10" ht="12.75">
      <c r="A104" s="10" t="s">
        <v>88</v>
      </c>
      <c r="B104" s="11">
        <v>1666</v>
      </c>
      <c r="C104" s="43">
        <f>+'course enrollmnt, pg 11-13'!B105</f>
        <v>1536</v>
      </c>
      <c r="D104" s="60">
        <f t="shared" si="19"/>
        <v>-0.07803121248499399</v>
      </c>
      <c r="E104" s="20">
        <v>52</v>
      </c>
      <c r="F104" s="43">
        <f>+'course enrollmnt, pg 11-13'!C105</f>
        <v>60</v>
      </c>
      <c r="G104" s="48">
        <f t="shared" si="20"/>
        <v>0.15384615384615385</v>
      </c>
      <c r="H104" s="11">
        <f t="shared" si="21"/>
        <v>1718</v>
      </c>
      <c r="I104" s="12">
        <f t="shared" si="23"/>
        <v>1596</v>
      </c>
      <c r="J104" s="60">
        <f t="shared" si="22"/>
        <v>-0.0710128055878929</v>
      </c>
    </row>
    <row r="105" spans="1:10" ht="12.75">
      <c r="A105" s="10" t="s">
        <v>124</v>
      </c>
      <c r="B105" s="11">
        <v>52</v>
      </c>
      <c r="C105" s="43">
        <f>+'course enrollmnt, pg 11-13'!B106</f>
        <v>92</v>
      </c>
      <c r="D105" s="60">
        <f t="shared" si="19"/>
        <v>0.7692307692307693</v>
      </c>
      <c r="E105" s="20"/>
      <c r="F105" s="43"/>
      <c r="G105" s="48"/>
      <c r="H105" s="11">
        <f t="shared" si="21"/>
        <v>52</v>
      </c>
      <c r="I105" s="12">
        <f t="shared" si="23"/>
        <v>92</v>
      </c>
      <c r="J105" s="60">
        <f t="shared" si="22"/>
        <v>0.7692307692307693</v>
      </c>
    </row>
    <row r="106" spans="1:10" ht="12.75">
      <c r="A106" s="10" t="s">
        <v>125</v>
      </c>
      <c r="B106" s="11">
        <v>302</v>
      </c>
      <c r="C106" s="43">
        <f>+'course enrollmnt, pg 11-13'!B107</f>
        <v>368</v>
      </c>
      <c r="D106" s="60">
        <f t="shared" si="19"/>
        <v>0.2185430463576159</v>
      </c>
      <c r="E106" s="20">
        <v>311</v>
      </c>
      <c r="F106" s="43">
        <f>+'course enrollmnt, pg 11-13'!C107</f>
        <v>246</v>
      </c>
      <c r="G106" s="48">
        <f t="shared" si="20"/>
        <v>-0.2090032154340836</v>
      </c>
      <c r="H106" s="11">
        <f t="shared" si="21"/>
        <v>613</v>
      </c>
      <c r="I106" s="12">
        <f t="shared" si="23"/>
        <v>614</v>
      </c>
      <c r="J106" s="60">
        <f t="shared" si="22"/>
        <v>0.0016313213703099511</v>
      </c>
    </row>
    <row r="107" spans="1:10" ht="12.75">
      <c r="A107" s="10" t="s">
        <v>89</v>
      </c>
      <c r="B107" s="11">
        <v>1146</v>
      </c>
      <c r="C107" s="43">
        <f>+'course enrollmnt, pg 11-13'!B108</f>
        <v>790</v>
      </c>
      <c r="D107" s="60">
        <f t="shared" si="19"/>
        <v>-0.3106457242582897</v>
      </c>
      <c r="E107" s="20">
        <v>267</v>
      </c>
      <c r="F107" s="43">
        <f>+'course enrollmnt, pg 11-13'!C108</f>
        <v>426</v>
      </c>
      <c r="G107" s="48">
        <f t="shared" si="20"/>
        <v>0.5955056179775281</v>
      </c>
      <c r="H107" s="11">
        <f t="shared" si="21"/>
        <v>1413</v>
      </c>
      <c r="I107" s="12">
        <f t="shared" si="23"/>
        <v>1216</v>
      </c>
      <c r="J107" s="60">
        <f t="shared" si="22"/>
        <v>-0.1394196744515216</v>
      </c>
    </row>
    <row r="108" spans="1:10" ht="12.75">
      <c r="A108" s="10" t="s">
        <v>128</v>
      </c>
      <c r="B108" s="11">
        <v>255</v>
      </c>
      <c r="C108" s="43">
        <f>+'course enrollmnt, pg 11-13'!B109</f>
        <v>190</v>
      </c>
      <c r="D108" s="60">
        <f t="shared" si="19"/>
        <v>-0.2549019607843137</v>
      </c>
      <c r="E108" s="20"/>
      <c r="F108" s="43"/>
      <c r="G108" s="48"/>
      <c r="H108" s="11">
        <f t="shared" si="21"/>
        <v>255</v>
      </c>
      <c r="I108" s="12">
        <f t="shared" si="23"/>
        <v>190</v>
      </c>
      <c r="J108" s="60">
        <f t="shared" si="22"/>
        <v>-0.2549019607843137</v>
      </c>
    </row>
    <row r="109" spans="1:10" ht="12.75">
      <c r="A109" s="116" t="s">
        <v>90</v>
      </c>
      <c r="B109" s="117"/>
      <c r="C109" s="43"/>
      <c r="D109" s="118"/>
      <c r="E109" s="119">
        <v>20</v>
      </c>
      <c r="F109" s="43">
        <f>+'course enrollmnt, pg 11-13'!C110</f>
        <v>21</v>
      </c>
      <c r="G109" s="48">
        <f t="shared" si="20"/>
        <v>0.05</v>
      </c>
      <c r="H109" s="11">
        <f t="shared" si="21"/>
        <v>20</v>
      </c>
      <c r="I109" s="12">
        <f t="shared" si="23"/>
        <v>21</v>
      </c>
      <c r="J109" s="60">
        <f t="shared" si="22"/>
        <v>0.05</v>
      </c>
    </row>
    <row r="110" spans="1:10" ht="12.75">
      <c r="A110" s="116" t="s">
        <v>116</v>
      </c>
      <c r="B110" s="117">
        <v>64</v>
      </c>
      <c r="C110" s="43">
        <f>+'course enrollmnt, pg 11-13'!B111</f>
        <v>76</v>
      </c>
      <c r="D110" s="60">
        <f t="shared" si="19"/>
        <v>0.1875</v>
      </c>
      <c r="E110" s="119"/>
      <c r="F110" s="43"/>
      <c r="G110" s="48"/>
      <c r="H110" s="11">
        <f t="shared" si="21"/>
        <v>64</v>
      </c>
      <c r="I110" s="12">
        <f t="shared" si="23"/>
        <v>76</v>
      </c>
      <c r="J110" s="60">
        <f t="shared" si="22"/>
        <v>0.1875</v>
      </c>
    </row>
    <row r="111" spans="1:10" ht="13.5" customHeight="1">
      <c r="A111" s="19" t="s">
        <v>91</v>
      </c>
      <c r="B111" s="216">
        <f>SUM(B100:B110)</f>
        <v>5889</v>
      </c>
      <c r="C111" s="217">
        <f>SUM(C100:C110)</f>
        <v>5187</v>
      </c>
      <c r="D111" s="218">
        <f>(C111-B111)/B111</f>
        <v>-0.11920529801324503</v>
      </c>
      <c r="E111" s="219">
        <f>SUM(E100:E110)</f>
        <v>1876</v>
      </c>
      <c r="F111" s="217">
        <f>SUM(F100:F110)</f>
        <v>2327</v>
      </c>
      <c r="G111" s="228">
        <f>(F111-E111)/E111</f>
        <v>0.24040511727078892</v>
      </c>
      <c r="H111" s="216">
        <f>SUM(H100:H110)</f>
        <v>7765</v>
      </c>
      <c r="I111" s="217">
        <f>SUM(I100:I110)</f>
        <v>7514</v>
      </c>
      <c r="J111" s="218">
        <f t="shared" si="22"/>
        <v>-0.03232453316162267</v>
      </c>
    </row>
    <row r="112" spans="1:10" ht="12.75">
      <c r="A112" s="122" t="s">
        <v>92</v>
      </c>
      <c r="B112" s="229"/>
      <c r="C112" s="217"/>
      <c r="D112" s="230"/>
      <c r="E112" s="219">
        <v>9798</v>
      </c>
      <c r="F112" s="244">
        <f>+'course enrollmnt, pg 11-13'!C113</f>
        <v>10046.5</v>
      </c>
      <c r="G112" s="228">
        <f>(F112-E112)/E112</f>
        <v>0.025362318840579712</v>
      </c>
      <c r="H112" s="221">
        <f>SUM(B112+E112)</f>
        <v>9798</v>
      </c>
      <c r="I112" s="245">
        <f>SUM(C112+F112)</f>
        <v>10046.5</v>
      </c>
      <c r="J112" s="218">
        <f>(I112-H112)/H112</f>
        <v>0.025362318840579712</v>
      </c>
    </row>
    <row r="113" spans="1:10" ht="12.75">
      <c r="A113" s="129" t="s">
        <v>10</v>
      </c>
      <c r="B113" s="130"/>
      <c r="C113" s="131"/>
      <c r="D113" s="132"/>
      <c r="E113" s="119"/>
      <c r="F113" s="131"/>
      <c r="G113" s="133"/>
      <c r="H113" s="117"/>
      <c r="I113" s="131"/>
      <c r="J113" s="134"/>
    </row>
    <row r="114" spans="1:10" s="128" customFormat="1" ht="12.75">
      <c r="A114" s="141" t="s">
        <v>19</v>
      </c>
      <c r="B114" s="193">
        <v>265</v>
      </c>
      <c r="C114" s="196">
        <f>+'course enrollmnt, pg 11-13'!B115</f>
        <v>193</v>
      </c>
      <c r="D114" s="48">
        <f>(C114-B114)/B114</f>
        <v>-0.27169811320754716</v>
      </c>
      <c r="E114" s="139"/>
      <c r="F114" s="137"/>
      <c r="G114" s="140"/>
      <c r="H114" s="138">
        <f>B114+E114</f>
        <v>265</v>
      </c>
      <c r="I114" s="137">
        <f>C114+F114</f>
        <v>193</v>
      </c>
      <c r="J114" s="60">
        <f>(I114-H114)/H114</f>
        <v>-0.27169811320754716</v>
      </c>
    </row>
    <row r="115" spans="1:10" ht="12.75">
      <c r="A115" s="135" t="s">
        <v>93</v>
      </c>
      <c r="B115" s="194">
        <v>436</v>
      </c>
      <c r="C115" s="196">
        <f>+'course enrollmnt, pg 11-13'!B116</f>
        <v>300</v>
      </c>
      <c r="D115" s="136">
        <f>(C115-B115)/B115</f>
        <v>-0.3119266055045872</v>
      </c>
      <c r="E115" s="17"/>
      <c r="F115" s="16"/>
      <c r="G115" s="23"/>
      <c r="H115" s="15">
        <f aca="true" t="shared" si="24" ref="H115:I117">SUM(B115+E115)</f>
        <v>436</v>
      </c>
      <c r="I115" s="137">
        <f>C115+F115</f>
        <v>300</v>
      </c>
      <c r="J115" s="136">
        <f>(I115-H115)/H115</f>
        <v>-0.3119266055045872</v>
      </c>
    </row>
    <row r="116" spans="1:10" ht="12.75">
      <c r="A116" s="10" t="s">
        <v>36</v>
      </c>
      <c r="B116" s="195">
        <v>1054</v>
      </c>
      <c r="C116" s="196">
        <f>+'course enrollmnt, pg 11-13'!B117</f>
        <v>1102</v>
      </c>
      <c r="D116" s="60">
        <f>(C116-B116)/B116</f>
        <v>0.04554079696394687</v>
      </c>
      <c r="E116" s="20"/>
      <c r="F116" s="12"/>
      <c r="G116" s="26"/>
      <c r="H116" s="11">
        <f t="shared" si="24"/>
        <v>1054</v>
      </c>
      <c r="I116" s="12">
        <f t="shared" si="24"/>
        <v>1102</v>
      </c>
      <c r="J116" s="60">
        <f>(I116-H116)/H116</f>
        <v>0.04554079696394687</v>
      </c>
    </row>
    <row r="117" spans="1:10" ht="12.75">
      <c r="A117" s="10" t="s">
        <v>44</v>
      </c>
      <c r="B117" s="195">
        <v>1736</v>
      </c>
      <c r="C117" s="196">
        <f>+'course enrollmnt, pg 11-13'!B118</f>
        <v>1716</v>
      </c>
      <c r="D117" s="60">
        <f>(C117-B117)/B117</f>
        <v>-0.01152073732718894</v>
      </c>
      <c r="E117" s="20"/>
      <c r="F117" s="12"/>
      <c r="G117" s="26"/>
      <c r="H117" s="11">
        <f t="shared" si="24"/>
        <v>1736</v>
      </c>
      <c r="I117" s="12">
        <f t="shared" si="24"/>
        <v>1716</v>
      </c>
      <c r="J117" s="60">
        <f>(I117-H117)/H117</f>
        <v>-0.01152073732718894</v>
      </c>
    </row>
    <row r="118" spans="1:10" ht="12.75">
      <c r="A118" s="19" t="s">
        <v>94</v>
      </c>
      <c r="B118" s="225">
        <f>SUM(B114:B117)</f>
        <v>3491</v>
      </c>
      <c r="C118" s="217">
        <f>SUM(C114:C117)</f>
        <v>3311</v>
      </c>
      <c r="D118" s="218">
        <f>(C118-B118)/B118</f>
        <v>-0.05156115726152965</v>
      </c>
      <c r="E118" s="219"/>
      <c r="F118" s="217"/>
      <c r="G118" s="231"/>
      <c r="H118" s="216">
        <f>SUM(H114:H117)</f>
        <v>3491</v>
      </c>
      <c r="I118" s="217">
        <f>SUM(I114:I117)</f>
        <v>3311</v>
      </c>
      <c r="J118" s="218">
        <f>(I118-H118)/H118</f>
        <v>-0.05156115726152965</v>
      </c>
    </row>
    <row r="119" spans="1:10" ht="12.75">
      <c r="A119" s="30" t="s">
        <v>95</v>
      </c>
      <c r="B119" s="31"/>
      <c r="C119" s="12"/>
      <c r="D119" s="13"/>
      <c r="E119" s="20"/>
      <c r="F119" s="12"/>
      <c r="G119" s="26"/>
      <c r="H119" s="11"/>
      <c r="I119" s="12"/>
      <c r="J119" s="29"/>
    </row>
    <row r="120" spans="1:10" ht="12.75">
      <c r="A120" s="191" t="s">
        <v>96</v>
      </c>
      <c r="B120" s="11">
        <v>224</v>
      </c>
      <c r="C120" s="43">
        <f>+'course enrollmnt, pg 11-13'!B121</f>
        <v>224</v>
      </c>
      <c r="D120" s="60">
        <f>(C120-B120)/B120</f>
        <v>0</v>
      </c>
      <c r="E120" s="20">
        <v>12</v>
      </c>
      <c r="F120" s="12"/>
      <c r="G120" s="48">
        <f>(F120-E120)/E120</f>
        <v>-1</v>
      </c>
      <c r="H120" s="11">
        <f aca="true" t="shared" si="25" ref="H120:I125">SUM(B120+E120)</f>
        <v>236</v>
      </c>
      <c r="I120" s="12">
        <f t="shared" si="25"/>
        <v>224</v>
      </c>
      <c r="J120" s="25">
        <f aca="true" t="shared" si="26" ref="J120:J130">(I120-H120)/H120</f>
        <v>-0.05084745762711865</v>
      </c>
    </row>
    <row r="121" spans="1:10" ht="12.75">
      <c r="A121" s="191" t="s">
        <v>97</v>
      </c>
      <c r="B121" s="11"/>
      <c r="C121" s="43"/>
      <c r="D121" s="60"/>
      <c r="E121" s="20">
        <v>1197</v>
      </c>
      <c r="F121" s="12">
        <f>+'course enrollmnt, pg 11-13'!C122</f>
        <v>1246</v>
      </c>
      <c r="G121" s="48">
        <f>(F121-E121)/E121</f>
        <v>0.04093567251461988</v>
      </c>
      <c r="H121" s="11">
        <f t="shared" si="25"/>
        <v>1197</v>
      </c>
      <c r="I121" s="12">
        <f t="shared" si="25"/>
        <v>1246</v>
      </c>
      <c r="J121" s="25">
        <f t="shared" si="26"/>
        <v>0.04093567251461988</v>
      </c>
    </row>
    <row r="122" spans="1:10" ht="12.75">
      <c r="A122" s="191" t="s">
        <v>98</v>
      </c>
      <c r="B122" s="11"/>
      <c r="C122" s="43"/>
      <c r="D122" s="60"/>
      <c r="E122" s="20">
        <v>403</v>
      </c>
      <c r="F122" s="12">
        <f>+'course enrollmnt, pg 11-13'!C123</f>
        <v>429</v>
      </c>
      <c r="G122" s="48">
        <f>(F122-E122)/E122</f>
        <v>0.06451612903225806</v>
      </c>
      <c r="H122" s="11">
        <f t="shared" si="25"/>
        <v>403</v>
      </c>
      <c r="I122" s="12">
        <f t="shared" si="25"/>
        <v>429</v>
      </c>
      <c r="J122" s="25">
        <f t="shared" si="26"/>
        <v>0.06451612903225806</v>
      </c>
    </row>
    <row r="123" spans="1:10" ht="12.75">
      <c r="A123" s="192" t="s">
        <v>150</v>
      </c>
      <c r="B123" s="11">
        <v>16</v>
      </c>
      <c r="C123" s="43">
        <f>+'course enrollmnt, pg 11-13'!B124</f>
        <v>120</v>
      </c>
      <c r="D123" s="60">
        <f>(C123-B123)/B123</f>
        <v>6.5</v>
      </c>
      <c r="E123" s="20"/>
      <c r="F123" s="12"/>
      <c r="G123" s="48"/>
      <c r="H123" s="11">
        <f t="shared" si="25"/>
        <v>16</v>
      </c>
      <c r="I123" s="12">
        <f t="shared" si="25"/>
        <v>120</v>
      </c>
      <c r="J123" s="25">
        <f t="shared" si="26"/>
        <v>6.5</v>
      </c>
    </row>
    <row r="124" spans="1:10" ht="12.75">
      <c r="A124" s="192" t="s">
        <v>151</v>
      </c>
      <c r="B124" s="11">
        <v>120</v>
      </c>
      <c r="C124" s="43">
        <f>+'course enrollmnt, pg 11-13'!B125</f>
        <v>192</v>
      </c>
      <c r="D124" s="60">
        <f>(C124-B124)/B124</f>
        <v>0.6</v>
      </c>
      <c r="E124" s="20"/>
      <c r="F124" s="12"/>
      <c r="G124" s="48"/>
      <c r="H124" s="11">
        <f t="shared" si="25"/>
        <v>120</v>
      </c>
      <c r="I124" s="12">
        <f t="shared" si="25"/>
        <v>192</v>
      </c>
      <c r="J124" s="25">
        <f t="shared" si="26"/>
        <v>0.6</v>
      </c>
    </row>
    <row r="125" spans="1:10" ht="12.75">
      <c r="A125" s="191" t="s">
        <v>99</v>
      </c>
      <c r="B125" s="11">
        <v>4368</v>
      </c>
      <c r="C125" s="43">
        <f>+'course enrollmnt, pg 11-13'!B126</f>
        <v>4009</v>
      </c>
      <c r="D125" s="60">
        <f>(C125-B125)/B125</f>
        <v>-0.08218864468864469</v>
      </c>
      <c r="E125" s="20">
        <v>798</v>
      </c>
      <c r="F125" s="12">
        <f>+'course enrollmnt, pg 11-13'!C126</f>
        <v>789</v>
      </c>
      <c r="G125" s="48">
        <f>(F125-E125)/E125</f>
        <v>-0.011278195488721804</v>
      </c>
      <c r="H125" s="11">
        <f t="shared" si="25"/>
        <v>5166</v>
      </c>
      <c r="I125" s="12">
        <f t="shared" si="25"/>
        <v>4798</v>
      </c>
      <c r="J125" s="25">
        <f t="shared" si="26"/>
        <v>-0.07123499806426636</v>
      </c>
    </row>
    <row r="126" spans="1:10" ht="12.75">
      <c r="A126" s="19" t="s">
        <v>100</v>
      </c>
      <c r="B126" s="225">
        <f>SUM(B120:B125)</f>
        <v>4728</v>
      </c>
      <c r="C126" s="217">
        <f>SUM(C120:C125)</f>
        <v>4545</v>
      </c>
      <c r="D126" s="218">
        <f>(C126-B126)/B126</f>
        <v>-0.038705583756345176</v>
      </c>
      <c r="E126" s="219">
        <f>SUM(E120:E125)</f>
        <v>2410</v>
      </c>
      <c r="F126" s="217">
        <f>SUM(F120:F125)</f>
        <v>2464</v>
      </c>
      <c r="G126" s="228">
        <f>(F126-E126)/E126</f>
        <v>0.022406639004149378</v>
      </c>
      <c r="H126" s="216">
        <f>SUM(H120:H125)</f>
        <v>7138</v>
      </c>
      <c r="I126" s="217">
        <f>SUM(I120:I125)</f>
        <v>7009</v>
      </c>
      <c r="J126" s="218">
        <f t="shared" si="26"/>
        <v>-0.018072289156626505</v>
      </c>
    </row>
    <row r="127" spans="1:10" ht="12.75">
      <c r="A127" s="35" t="s">
        <v>20</v>
      </c>
      <c r="B127" s="44"/>
      <c r="C127" s="12"/>
      <c r="D127" s="46"/>
      <c r="E127" s="57"/>
      <c r="F127" s="45"/>
      <c r="G127" s="63"/>
      <c r="H127" s="44"/>
      <c r="I127" s="45"/>
      <c r="J127" s="46"/>
    </row>
    <row r="128" spans="1:10" ht="12.75">
      <c r="A128" s="10" t="s">
        <v>101</v>
      </c>
      <c r="B128" s="11">
        <v>2</v>
      </c>
      <c r="C128" s="12">
        <f>+'course enrollmnt, pg 11-13'!B129</f>
        <v>7</v>
      </c>
      <c r="D128" s="60">
        <f>(C128-B128)/B128</f>
        <v>2.5</v>
      </c>
      <c r="E128" s="20"/>
      <c r="F128" s="12"/>
      <c r="G128" s="27"/>
      <c r="H128" s="11">
        <f>SUM(B128+E128)</f>
        <v>2</v>
      </c>
      <c r="I128" s="12">
        <f>SUM(C128+F128)</f>
        <v>7</v>
      </c>
      <c r="J128" s="25">
        <f t="shared" si="26"/>
        <v>2.5</v>
      </c>
    </row>
    <row r="129" spans="1:10" ht="12.75">
      <c r="A129" s="47" t="s">
        <v>20</v>
      </c>
      <c r="B129" s="44">
        <v>11</v>
      </c>
      <c r="C129" s="12">
        <f>+'course enrollmnt, pg 11-13'!B130</f>
        <v>18</v>
      </c>
      <c r="D129" s="60">
        <f>(C129-B129)/B129</f>
        <v>0.6363636363636364</v>
      </c>
      <c r="E129" s="57"/>
      <c r="F129" s="45"/>
      <c r="G129" s="63"/>
      <c r="H129" s="11">
        <f>SUM(B129+E129)</f>
        <v>11</v>
      </c>
      <c r="I129" s="12">
        <f>SUM(C129+F129)</f>
        <v>18</v>
      </c>
      <c r="J129" s="25">
        <f t="shared" si="26"/>
        <v>0.6363636363636364</v>
      </c>
    </row>
    <row r="130" spans="1:10" ht="12.75">
      <c r="A130" s="19" t="s">
        <v>102</v>
      </c>
      <c r="B130" s="225">
        <f>SUM(B128:B129)</f>
        <v>13</v>
      </c>
      <c r="C130" s="217">
        <f>SUM(C128:C129)</f>
        <v>25</v>
      </c>
      <c r="D130" s="218">
        <f>(C130-B130)/B130</f>
        <v>0.9230769230769231</v>
      </c>
      <c r="E130" s="219"/>
      <c r="F130" s="217"/>
      <c r="G130" s="220"/>
      <c r="H130" s="216">
        <f>SUM(H127:H129)</f>
        <v>13</v>
      </c>
      <c r="I130" s="217">
        <f>SUM(I127:I129)</f>
        <v>25</v>
      </c>
      <c r="J130" s="218">
        <f t="shared" si="26"/>
        <v>0.9230769230769231</v>
      </c>
    </row>
    <row r="131" spans="1:10" ht="12.75">
      <c r="A131" s="37" t="s">
        <v>14</v>
      </c>
      <c r="B131" s="344">
        <f>SUM(B46+B62+B78+B98+B111+B112+B118+B126+B130)</f>
        <v>122175</v>
      </c>
      <c r="C131" s="232">
        <f>SUM(C46+C62+C78+C98+C111+C112+C118+C126+C130)</f>
        <v>120994</v>
      </c>
      <c r="D131" s="233">
        <f>(C131-B131)/B131</f>
        <v>-0.00966646204215265</v>
      </c>
      <c r="E131" s="232">
        <f>SUM(E46+E62+E78+E98+E111+E112+E118+E126+E130)</f>
        <v>38638</v>
      </c>
      <c r="F131" s="345">
        <f>SUM(F46+F62+F78+F98+F111+F112+F118+F126+F130)</f>
        <v>40274.5</v>
      </c>
      <c r="G131" s="233">
        <f>(F131-E131)/E131</f>
        <v>0.04235467674310264</v>
      </c>
      <c r="H131" s="232">
        <f>SUM(H46+H62+H78+H98+H111+H112+H118+H126+H130)</f>
        <v>160813</v>
      </c>
      <c r="I131" s="345">
        <f>SUM(I46+I62+I78+I98+I111+I112+I118+I126+I130)</f>
        <v>161268.5</v>
      </c>
      <c r="J131" s="218">
        <f>(I131-H131)/H131</f>
        <v>0.0028324824485582633</v>
      </c>
    </row>
    <row r="132" ht="12.75">
      <c r="A132" s="58"/>
    </row>
    <row r="133" spans="1:10" ht="29.25" customHeight="1">
      <c r="A133" s="447" t="s">
        <v>172</v>
      </c>
      <c r="B133" s="447"/>
      <c r="C133" s="447"/>
      <c r="D133" s="447"/>
      <c r="E133" s="447"/>
      <c r="F133" s="447"/>
      <c r="G133" s="447"/>
      <c r="H133" s="475"/>
      <c r="I133" s="475"/>
      <c r="J133" s="475"/>
    </row>
    <row r="134" ht="12.75">
      <c r="A134" s="58"/>
    </row>
    <row r="135" ht="12.75">
      <c r="A135" s="58"/>
    </row>
  </sheetData>
  <mergeCells count="7">
    <mergeCell ref="A133:J133"/>
    <mergeCell ref="A1:J1"/>
    <mergeCell ref="A2:J2"/>
    <mergeCell ref="A3:J3"/>
    <mergeCell ref="B5:D5"/>
    <mergeCell ref="E5:G5"/>
    <mergeCell ref="H5:J5"/>
  </mergeCells>
  <printOptions horizontalCentered="1"/>
  <pageMargins left="0.25" right="0.25" top="1" bottom="1" header="0.5" footer="0.5"/>
  <pageSetup firstPageNumber="14" useFirstPageNumber="1" horizontalDpi="600" verticalDpi="600" orientation="portrait" scale="80" r:id="rId1"/>
  <headerFooter alignWithMargins="0">
    <oddFooter>&amp;L04/02/03&amp;CPage &amp;P&amp;ROffice of IRAA</oddFooter>
  </headerFooter>
  <rowBreaks count="2" manualBreakCount="2">
    <brk id="62" max="255" man="1"/>
    <brk id="118" max="9" man="1"/>
  </rowBreaks>
</worksheet>
</file>

<file path=xl/worksheets/sheet4.xml><?xml version="1.0" encoding="utf-8"?>
<worksheet xmlns="http://schemas.openxmlformats.org/spreadsheetml/2006/main" xmlns:r="http://schemas.openxmlformats.org/officeDocument/2006/relationships">
  <dimension ref="A1:P24"/>
  <sheetViews>
    <sheetView workbookViewId="0" topLeftCell="I8">
      <selection activeCell="N27" sqref="N27"/>
    </sheetView>
  </sheetViews>
  <sheetFormatPr defaultColWidth="9.140625" defaultRowHeight="12.75"/>
  <cols>
    <col min="1" max="1" width="14.8515625" style="3" customWidth="1"/>
    <col min="2" max="2" width="7.57421875" style="3" customWidth="1"/>
    <col min="3" max="3" width="7.7109375" style="3" customWidth="1"/>
    <col min="4" max="4" width="8.140625" style="3" bestFit="1" customWidth="1"/>
    <col min="5" max="5" width="8.7109375" style="3" customWidth="1"/>
    <col min="6" max="6" width="7.7109375" style="3" customWidth="1"/>
    <col min="7" max="7" width="9.00390625" style="3" bestFit="1" customWidth="1"/>
    <col min="8" max="8" width="6.00390625" style="3" customWidth="1"/>
    <col min="9" max="9" width="6.7109375" style="3" customWidth="1"/>
    <col min="10" max="10" width="7.421875" style="3" bestFit="1" customWidth="1"/>
    <col min="11" max="12" width="7.00390625" style="3" bestFit="1" customWidth="1"/>
    <col min="13" max="13" width="7.7109375" style="3" bestFit="1" customWidth="1"/>
    <col min="14" max="14" width="7.421875" style="3" bestFit="1" customWidth="1"/>
    <col min="15" max="15" width="8.8515625" style="3" bestFit="1" customWidth="1"/>
    <col min="16" max="16" width="8.28125" style="3" customWidth="1"/>
    <col min="17" max="17" width="14.7109375" style="3" customWidth="1"/>
    <col min="18" max="16384" width="9.140625" style="3" customWidth="1"/>
  </cols>
  <sheetData>
    <row r="1" spans="1:16" ht="12.75">
      <c r="A1" s="458" t="s">
        <v>0</v>
      </c>
      <c r="B1" s="451"/>
      <c r="C1" s="451"/>
      <c r="D1" s="451"/>
      <c r="E1" s="451"/>
      <c r="F1" s="451"/>
      <c r="G1" s="451"/>
      <c r="H1" s="451"/>
      <c r="I1" s="451"/>
      <c r="J1" s="451"/>
      <c r="K1" s="451"/>
      <c r="L1" s="451"/>
      <c r="M1" s="451"/>
      <c r="N1" s="451"/>
      <c r="O1" s="451"/>
      <c r="P1" s="451"/>
    </row>
    <row r="2" spans="1:16" ht="12.75">
      <c r="A2" s="458" t="s">
        <v>169</v>
      </c>
      <c r="B2" s="451"/>
      <c r="C2" s="451"/>
      <c r="D2" s="451"/>
      <c r="E2" s="451"/>
      <c r="F2" s="451"/>
      <c r="G2" s="451"/>
      <c r="H2" s="451"/>
      <c r="I2" s="451"/>
      <c r="J2" s="451"/>
      <c r="K2" s="451"/>
      <c r="L2" s="451"/>
      <c r="M2" s="451"/>
      <c r="N2" s="451"/>
      <c r="O2" s="95"/>
      <c r="P2" s="95"/>
    </row>
    <row r="3" spans="1:16" ht="12.75">
      <c r="A3" s="95"/>
      <c r="B3" s="95"/>
      <c r="C3" s="95"/>
      <c r="D3" s="95"/>
      <c r="E3" s="95"/>
      <c r="F3" s="95"/>
      <c r="G3" s="95"/>
      <c r="H3" s="95"/>
      <c r="I3" s="95"/>
      <c r="J3" s="95"/>
      <c r="K3" s="95"/>
      <c r="L3" s="95"/>
      <c r="M3" s="95"/>
      <c r="N3" s="95"/>
      <c r="O3" s="95"/>
      <c r="P3" s="95"/>
    </row>
    <row r="4" spans="1:16" ht="12.75">
      <c r="A4" s="484" t="s">
        <v>113</v>
      </c>
      <c r="B4" s="484"/>
      <c r="C4" s="484"/>
      <c r="D4" s="484"/>
      <c r="E4" s="484"/>
      <c r="F4" s="484"/>
      <c r="G4" s="484"/>
      <c r="H4" s="484"/>
      <c r="I4" s="484"/>
      <c r="J4" s="484"/>
      <c r="K4" s="484"/>
      <c r="L4" s="484"/>
      <c r="M4" s="484"/>
      <c r="N4" s="484"/>
      <c r="O4" s="484"/>
      <c r="P4" s="484"/>
    </row>
    <row r="5" spans="1:16" ht="12.75">
      <c r="A5" s="449"/>
      <c r="B5" s="449"/>
      <c r="C5" s="449"/>
      <c r="D5" s="449"/>
      <c r="E5" s="449"/>
      <c r="F5" s="449"/>
      <c r="G5" s="449"/>
      <c r="H5" s="449"/>
      <c r="I5" s="449"/>
      <c r="J5" s="449"/>
      <c r="K5" s="449"/>
      <c r="L5" s="449"/>
      <c r="M5" s="449"/>
      <c r="N5" s="449"/>
      <c r="O5" s="95"/>
      <c r="P5" s="95"/>
    </row>
    <row r="6" spans="1:16" ht="12.75">
      <c r="A6" s="448"/>
      <c r="B6" s="448"/>
      <c r="C6" s="448"/>
      <c r="D6" s="448"/>
      <c r="E6" s="448"/>
      <c r="F6" s="448"/>
      <c r="G6" s="448"/>
      <c r="H6" s="448"/>
      <c r="I6" s="448"/>
      <c r="J6" s="448"/>
      <c r="K6" s="448"/>
      <c r="L6" s="448"/>
      <c r="M6" s="448"/>
      <c r="N6" s="448"/>
      <c r="O6" s="95"/>
      <c r="P6" s="95"/>
    </row>
    <row r="7" spans="1:16" s="38" customFormat="1" ht="12.75">
      <c r="A7" s="465" t="s">
        <v>1</v>
      </c>
      <c r="B7" s="443" t="s">
        <v>114</v>
      </c>
      <c r="C7" s="444"/>
      <c r="D7" s="444"/>
      <c r="E7" s="444"/>
      <c r="F7" s="444"/>
      <c r="G7" s="444"/>
      <c r="H7" s="444"/>
      <c r="I7" s="444"/>
      <c r="J7" s="444"/>
      <c r="K7" s="444"/>
      <c r="L7" s="444"/>
      <c r="M7" s="444"/>
      <c r="N7" s="444"/>
      <c r="O7" s="444"/>
      <c r="P7" s="445"/>
    </row>
    <row r="8" spans="1:16" s="39" customFormat="1" ht="18" customHeight="1">
      <c r="A8" s="482"/>
      <c r="B8" s="446" t="s">
        <v>115</v>
      </c>
      <c r="C8" s="478"/>
      <c r="D8" s="479"/>
      <c r="E8" s="446" t="s">
        <v>132</v>
      </c>
      <c r="F8" s="480"/>
      <c r="G8" s="481"/>
      <c r="H8" s="446" t="s">
        <v>133</v>
      </c>
      <c r="I8" s="478"/>
      <c r="J8" s="479"/>
      <c r="K8" s="446" t="s">
        <v>134</v>
      </c>
      <c r="L8" s="478"/>
      <c r="M8" s="479"/>
      <c r="N8" s="462" t="s">
        <v>2</v>
      </c>
      <c r="O8" s="463"/>
      <c r="P8" s="464"/>
    </row>
    <row r="9" spans="1:16" s="40" customFormat="1" ht="30" customHeight="1">
      <c r="A9" s="483"/>
      <c r="B9" s="4">
        <v>2002</v>
      </c>
      <c r="C9" s="5">
        <v>2003</v>
      </c>
      <c r="D9" s="7" t="s">
        <v>109</v>
      </c>
      <c r="E9" s="4">
        <v>2002</v>
      </c>
      <c r="F9" s="5">
        <v>2003</v>
      </c>
      <c r="G9" s="6" t="s">
        <v>109</v>
      </c>
      <c r="H9" s="4">
        <v>2002</v>
      </c>
      <c r="I9" s="5">
        <v>2003</v>
      </c>
      <c r="J9" s="6" t="s">
        <v>109</v>
      </c>
      <c r="K9" s="4">
        <v>2002</v>
      </c>
      <c r="L9" s="5">
        <v>2003</v>
      </c>
      <c r="M9" s="68" t="s">
        <v>109</v>
      </c>
      <c r="N9" s="4">
        <v>2002</v>
      </c>
      <c r="O9" s="5">
        <v>2003</v>
      </c>
      <c r="P9" s="68" t="s">
        <v>109</v>
      </c>
    </row>
    <row r="10" spans="1:16" ht="12.75">
      <c r="A10" s="148" t="s">
        <v>4</v>
      </c>
      <c r="B10" s="96">
        <v>64868</v>
      </c>
      <c r="C10" s="97">
        <v>64127</v>
      </c>
      <c r="D10" s="98">
        <f>(C10-B10)/B10</f>
        <v>-0.011423197878769192</v>
      </c>
      <c r="E10" s="99">
        <v>18484</v>
      </c>
      <c r="F10" s="100">
        <v>18759</v>
      </c>
      <c r="G10" s="98">
        <f>(F10-E10)/E10</f>
        <v>0.014877732092620645</v>
      </c>
      <c r="H10" s="190">
        <v>1383</v>
      </c>
      <c r="I10" s="97">
        <v>1517</v>
      </c>
      <c r="J10" s="98">
        <f aca="true" t="shared" si="0" ref="J10:J15">(I10-H10)/H10</f>
        <v>0.09689081706435286</v>
      </c>
      <c r="K10" s="99">
        <v>3794</v>
      </c>
      <c r="L10" s="97">
        <v>4450</v>
      </c>
      <c r="M10" s="98">
        <f aca="true" t="shared" si="1" ref="M10:M17">(L10-K10)/K10</f>
        <v>0.17290458618871904</v>
      </c>
      <c r="N10" s="207">
        <f aca="true" t="shared" si="2" ref="N10:O18">B10+E10+H10+K10</f>
        <v>88529</v>
      </c>
      <c r="O10" s="120">
        <f t="shared" si="2"/>
        <v>88853</v>
      </c>
      <c r="P10" s="101">
        <f aca="true" t="shared" si="3" ref="P10:P19">(O10-N10)/N10</f>
        <v>0.003659817686859673</v>
      </c>
    </row>
    <row r="11" spans="1:16" ht="12.75">
      <c r="A11" s="149" t="s">
        <v>8</v>
      </c>
      <c r="B11" s="102">
        <v>904</v>
      </c>
      <c r="C11" s="102">
        <v>812</v>
      </c>
      <c r="D11" s="98">
        <f aca="true" t="shared" si="4" ref="D11:D19">(C11-B11)/B11</f>
        <v>-0.10176991150442478</v>
      </c>
      <c r="E11" s="103">
        <v>192</v>
      </c>
      <c r="F11" s="104">
        <v>72</v>
      </c>
      <c r="G11" s="98">
        <f aca="true" t="shared" si="5" ref="G11:G17">(F11-E11)/E11</f>
        <v>-0.625</v>
      </c>
      <c r="H11" s="105">
        <v>120</v>
      </c>
      <c r="I11" s="106">
        <v>334</v>
      </c>
      <c r="J11" s="98">
        <f t="shared" si="0"/>
        <v>1.7833333333333334</v>
      </c>
      <c r="K11" s="103">
        <v>24</v>
      </c>
      <c r="L11" s="102">
        <v>48</v>
      </c>
      <c r="M11" s="98">
        <f t="shared" si="1"/>
        <v>1</v>
      </c>
      <c r="N11" s="103">
        <f t="shared" si="2"/>
        <v>1240</v>
      </c>
      <c r="O11" s="102">
        <f t="shared" si="2"/>
        <v>1266</v>
      </c>
      <c r="P11" s="101">
        <f t="shared" si="3"/>
        <v>0.020967741935483872</v>
      </c>
    </row>
    <row r="12" spans="1:16" ht="12.75">
      <c r="A12" s="150" t="s">
        <v>5</v>
      </c>
      <c r="B12" s="102">
        <v>8877</v>
      </c>
      <c r="C12" s="102">
        <v>8601</v>
      </c>
      <c r="D12" s="98">
        <f t="shared" si="4"/>
        <v>-0.03109158499493072</v>
      </c>
      <c r="E12" s="103">
        <v>12242</v>
      </c>
      <c r="F12" s="104">
        <v>11381</v>
      </c>
      <c r="G12" s="98">
        <f t="shared" si="5"/>
        <v>-0.07033164515602026</v>
      </c>
      <c r="H12" s="115">
        <v>2082</v>
      </c>
      <c r="I12" s="102">
        <v>2065</v>
      </c>
      <c r="J12" s="98">
        <f t="shared" si="0"/>
        <v>-0.008165225744476465</v>
      </c>
      <c r="K12" s="103">
        <v>605</v>
      </c>
      <c r="L12" s="102">
        <v>686</v>
      </c>
      <c r="M12" s="98">
        <f t="shared" si="1"/>
        <v>0.13388429752066117</v>
      </c>
      <c r="N12" s="103">
        <f t="shared" si="2"/>
        <v>23806</v>
      </c>
      <c r="O12" s="96">
        <f t="shared" si="2"/>
        <v>22733</v>
      </c>
      <c r="P12" s="101">
        <f t="shared" si="3"/>
        <v>-0.04507267075527178</v>
      </c>
    </row>
    <row r="13" spans="1:16" ht="12.75">
      <c r="A13" s="150" t="s">
        <v>6</v>
      </c>
      <c r="B13" s="102">
        <v>4367</v>
      </c>
      <c r="C13" s="102">
        <v>5213</v>
      </c>
      <c r="D13" s="98">
        <f t="shared" si="4"/>
        <v>0.19372566979619876</v>
      </c>
      <c r="E13" s="103">
        <v>11893</v>
      </c>
      <c r="F13" s="104">
        <v>12244</v>
      </c>
      <c r="G13" s="98">
        <f t="shared" si="5"/>
        <v>0.02951315900109308</v>
      </c>
      <c r="H13" s="105">
        <v>183</v>
      </c>
      <c r="I13" s="106">
        <v>121</v>
      </c>
      <c r="J13" s="98">
        <f t="shared" si="0"/>
        <v>-0.33879781420765026</v>
      </c>
      <c r="K13" s="103">
        <v>2590</v>
      </c>
      <c r="L13" s="102">
        <v>2933</v>
      </c>
      <c r="M13" s="98">
        <f t="shared" si="1"/>
        <v>0.13243243243243244</v>
      </c>
      <c r="N13" s="103">
        <f t="shared" si="2"/>
        <v>19033</v>
      </c>
      <c r="O13" s="102">
        <f t="shared" si="2"/>
        <v>20511</v>
      </c>
      <c r="P13" s="101">
        <f t="shared" si="3"/>
        <v>0.07765459990542742</v>
      </c>
    </row>
    <row r="14" spans="1:16" ht="12.75">
      <c r="A14" s="150" t="s">
        <v>7</v>
      </c>
      <c r="B14" s="102">
        <v>3243</v>
      </c>
      <c r="C14" s="102">
        <v>2802</v>
      </c>
      <c r="D14" s="98">
        <f t="shared" si="4"/>
        <v>-0.13598519888991675</v>
      </c>
      <c r="E14" s="103">
        <v>3902</v>
      </c>
      <c r="F14" s="104">
        <v>3993</v>
      </c>
      <c r="G14" s="98">
        <f t="shared" si="5"/>
        <v>0.023321373654536137</v>
      </c>
      <c r="H14" s="105">
        <v>27</v>
      </c>
      <c r="I14" s="106">
        <v>53</v>
      </c>
      <c r="J14" s="98">
        <f t="shared" si="0"/>
        <v>0.9629629629629629</v>
      </c>
      <c r="K14" s="103">
        <v>593</v>
      </c>
      <c r="L14" s="102">
        <v>666</v>
      </c>
      <c r="M14" s="98">
        <f t="shared" si="1"/>
        <v>0.12310286677908938</v>
      </c>
      <c r="N14" s="103">
        <f t="shared" si="2"/>
        <v>7765</v>
      </c>
      <c r="O14" s="102">
        <f t="shared" si="2"/>
        <v>7514</v>
      </c>
      <c r="P14" s="101">
        <f t="shared" si="3"/>
        <v>-0.03232453316162267</v>
      </c>
    </row>
    <row r="15" spans="1:16" ht="12.75">
      <c r="A15" s="150" t="s">
        <v>9</v>
      </c>
      <c r="B15" s="102">
        <v>5237.5</v>
      </c>
      <c r="C15" s="246">
        <v>5420.5</v>
      </c>
      <c r="D15" s="98">
        <f t="shared" si="4"/>
        <v>0.03494033412887828</v>
      </c>
      <c r="E15" s="103">
        <v>3846.5</v>
      </c>
      <c r="F15" s="248">
        <v>3751</v>
      </c>
      <c r="G15" s="98">
        <f t="shared" si="5"/>
        <v>-0.024827765501104902</v>
      </c>
      <c r="H15" s="105">
        <v>132</v>
      </c>
      <c r="I15" s="247">
        <v>141</v>
      </c>
      <c r="J15" s="98">
        <f t="shared" si="0"/>
        <v>0.06818181818181818</v>
      </c>
      <c r="K15" s="103">
        <v>582</v>
      </c>
      <c r="L15" s="246">
        <v>734</v>
      </c>
      <c r="M15" s="98">
        <f t="shared" si="1"/>
        <v>0.2611683848797251</v>
      </c>
      <c r="N15" s="103">
        <f t="shared" si="2"/>
        <v>9798</v>
      </c>
      <c r="O15" s="246">
        <f t="shared" si="2"/>
        <v>10046.5</v>
      </c>
      <c r="P15" s="101">
        <f t="shared" si="3"/>
        <v>0.025362318840579712</v>
      </c>
    </row>
    <row r="16" spans="1:16" s="189" customFormat="1" ht="12.75">
      <c r="A16" s="186" t="s">
        <v>10</v>
      </c>
      <c r="B16" s="109">
        <v>3089</v>
      </c>
      <c r="C16" s="109">
        <v>2880</v>
      </c>
      <c r="D16" s="187">
        <f t="shared" si="4"/>
        <v>-0.06765943671090968</v>
      </c>
      <c r="E16" s="110">
        <v>359</v>
      </c>
      <c r="F16" s="111">
        <v>412</v>
      </c>
      <c r="G16" s="187">
        <f t="shared" si="5"/>
        <v>0.14763231197771587</v>
      </c>
      <c r="H16" s="94"/>
      <c r="I16" s="112"/>
      <c r="J16" s="187"/>
      <c r="K16" s="142">
        <v>43</v>
      </c>
      <c r="L16" s="109">
        <v>19</v>
      </c>
      <c r="M16" s="187">
        <f t="shared" si="1"/>
        <v>-0.5581395348837209</v>
      </c>
      <c r="N16" s="103">
        <f t="shared" si="2"/>
        <v>3491</v>
      </c>
      <c r="O16" s="109">
        <f t="shared" si="2"/>
        <v>3311</v>
      </c>
      <c r="P16" s="188">
        <f t="shared" si="3"/>
        <v>-0.05156115726152965</v>
      </c>
    </row>
    <row r="17" spans="1:16" ht="12.75">
      <c r="A17" s="150" t="s">
        <v>11</v>
      </c>
      <c r="B17" s="102">
        <v>2468</v>
      </c>
      <c r="C17" s="102">
        <v>2252</v>
      </c>
      <c r="D17" s="98">
        <f t="shared" si="4"/>
        <v>-0.08752025931928688</v>
      </c>
      <c r="E17" s="103">
        <v>3255</v>
      </c>
      <c r="F17" s="104">
        <v>3478</v>
      </c>
      <c r="G17" s="98">
        <f t="shared" si="5"/>
        <v>0.06850998463901689</v>
      </c>
      <c r="H17" s="105">
        <v>942</v>
      </c>
      <c r="I17" s="106">
        <v>754</v>
      </c>
      <c r="J17" s="98">
        <f>(I17-H17)/H17</f>
        <v>-0.19957537154989385</v>
      </c>
      <c r="K17" s="107">
        <v>473</v>
      </c>
      <c r="L17" s="102">
        <v>525</v>
      </c>
      <c r="M17" s="98">
        <f t="shared" si="1"/>
        <v>0.10993657505285412</v>
      </c>
      <c r="N17" s="103">
        <f t="shared" si="2"/>
        <v>7138</v>
      </c>
      <c r="O17" s="102">
        <f t="shared" si="2"/>
        <v>7009</v>
      </c>
      <c r="P17" s="101">
        <f t="shared" si="3"/>
        <v>-0.018072289156626505</v>
      </c>
    </row>
    <row r="18" spans="1:16" ht="12.75">
      <c r="A18" s="153" t="s">
        <v>170</v>
      </c>
      <c r="B18" s="103">
        <v>2</v>
      </c>
      <c r="C18" s="102">
        <v>7</v>
      </c>
      <c r="D18" s="98">
        <f t="shared" si="4"/>
        <v>2.5</v>
      </c>
      <c r="E18" s="103"/>
      <c r="F18" s="104"/>
      <c r="G18" s="98"/>
      <c r="H18" s="105"/>
      <c r="I18" s="106"/>
      <c r="J18" s="98"/>
      <c r="K18" s="107"/>
      <c r="L18" s="102"/>
      <c r="M18" s="98"/>
      <c r="N18" s="103">
        <f t="shared" si="2"/>
        <v>2</v>
      </c>
      <c r="O18" s="102">
        <f t="shared" si="2"/>
        <v>7</v>
      </c>
      <c r="P18" s="101">
        <f t="shared" si="3"/>
        <v>2.5</v>
      </c>
    </row>
    <row r="19" spans="1:16" ht="12.75">
      <c r="A19" s="153" t="s">
        <v>20</v>
      </c>
      <c r="B19" s="103">
        <v>9</v>
      </c>
      <c r="C19" s="102">
        <v>18</v>
      </c>
      <c r="D19" s="98">
        <f t="shared" si="4"/>
        <v>1</v>
      </c>
      <c r="E19" s="103"/>
      <c r="F19" s="102"/>
      <c r="G19" s="98"/>
      <c r="H19" s="154"/>
      <c r="I19" s="155"/>
      <c r="J19" s="98"/>
      <c r="K19" s="156">
        <v>2</v>
      </c>
      <c r="L19" s="104"/>
      <c r="M19" s="98"/>
      <c r="N19" s="103">
        <f>B19+E19+H19+K19</f>
        <v>11</v>
      </c>
      <c r="O19" s="102">
        <f>C19+F19+I19+L19</f>
        <v>18</v>
      </c>
      <c r="P19" s="101">
        <f t="shared" si="3"/>
        <v>0.6363636363636364</v>
      </c>
    </row>
    <row r="20" spans="1:16" ht="12.75">
      <c r="A20" s="108" t="s">
        <v>12</v>
      </c>
      <c r="B20" s="234">
        <f>SUM(B10:B19)</f>
        <v>93064.5</v>
      </c>
      <c r="C20" s="235">
        <f>SUM(C10:C19)</f>
        <v>92132.5</v>
      </c>
      <c r="D20" s="237">
        <f>(C20-B20)/B20</f>
        <v>-0.01001455979455109</v>
      </c>
      <c r="E20" s="234">
        <f>SUM(E10:E19)</f>
        <v>54173.5</v>
      </c>
      <c r="F20" s="235">
        <f>SUM(F10:F19)</f>
        <v>54090</v>
      </c>
      <c r="G20" s="236">
        <f>(F20-E20)/E20</f>
        <v>-0.0015413440150627152</v>
      </c>
      <c r="H20" s="234">
        <f>SUM(H10:H19)</f>
        <v>4869</v>
      </c>
      <c r="I20" s="235">
        <f>SUM(I10:I19)</f>
        <v>4985</v>
      </c>
      <c r="J20" s="237">
        <f>(I20-H20)/H20</f>
        <v>0.023824193879646745</v>
      </c>
      <c r="K20" s="234">
        <f>SUM(K10:K19)</f>
        <v>8706</v>
      </c>
      <c r="L20" s="235">
        <f>SUM(L10:L19)</f>
        <v>10061</v>
      </c>
      <c r="M20" s="236">
        <f>(L20-K20)/K20</f>
        <v>0.1556397886515047</v>
      </c>
      <c r="N20" s="234">
        <f>SUM(N10:N19)</f>
        <v>160813</v>
      </c>
      <c r="O20" s="249">
        <f>SUM(O10:O19)</f>
        <v>161268.5</v>
      </c>
      <c r="P20" s="237">
        <f>(O20-N20)/N20</f>
        <v>0.0028324824485582633</v>
      </c>
    </row>
    <row r="21" spans="1:16" ht="12.75">
      <c r="A21" s="95"/>
      <c r="B21" s="95"/>
      <c r="C21" s="95"/>
      <c r="D21" s="95"/>
      <c r="E21" s="95"/>
      <c r="F21" s="95"/>
      <c r="G21" s="95"/>
      <c r="H21" s="95"/>
      <c r="I21" s="95"/>
      <c r="J21" s="95"/>
      <c r="K21" s="95"/>
      <c r="L21" s="95"/>
      <c r="M21" s="95"/>
      <c r="N21" s="95"/>
      <c r="O21" s="95"/>
      <c r="P21" s="95"/>
    </row>
    <row r="22" spans="1:16" ht="12.75">
      <c r="A22" s="95"/>
      <c r="B22" s="95"/>
      <c r="C22" s="95"/>
      <c r="D22" s="95"/>
      <c r="E22" s="95"/>
      <c r="F22" s="95"/>
      <c r="G22" s="95"/>
      <c r="H22" s="95"/>
      <c r="I22" s="95"/>
      <c r="J22" s="95"/>
      <c r="K22" s="95"/>
      <c r="L22" s="95"/>
      <c r="M22" s="95"/>
      <c r="N22" s="95"/>
      <c r="O22" s="95"/>
      <c r="P22" s="95"/>
    </row>
    <row r="23" spans="1:16" ht="12.75">
      <c r="A23" s="442" t="s">
        <v>21</v>
      </c>
      <c r="B23" s="442"/>
      <c r="C23" s="442"/>
      <c r="D23" s="442"/>
      <c r="E23" s="442"/>
      <c r="F23" s="442"/>
      <c r="G23" s="442"/>
      <c r="H23" s="442"/>
      <c r="I23" s="442"/>
      <c r="J23" s="442"/>
      <c r="K23" s="442"/>
      <c r="L23" s="442"/>
      <c r="M23" s="442"/>
      <c r="N23" s="442"/>
      <c r="O23" s="442"/>
      <c r="P23" s="442"/>
    </row>
    <row r="24" spans="1:16" ht="12.75">
      <c r="A24" s="449" t="s">
        <v>173</v>
      </c>
      <c r="B24" s="449"/>
      <c r="C24" s="449"/>
      <c r="D24" s="449"/>
      <c r="E24" s="449"/>
      <c r="F24" s="449"/>
      <c r="G24" s="449"/>
      <c r="H24" s="449"/>
      <c r="I24" s="449"/>
      <c r="J24" s="449"/>
      <c r="K24" s="449"/>
      <c r="L24" s="449"/>
      <c r="M24" s="449"/>
      <c r="N24" s="449"/>
      <c r="O24" s="449"/>
      <c r="P24" s="449"/>
    </row>
  </sheetData>
  <mergeCells count="13">
    <mergeCell ref="A7:A9"/>
    <mergeCell ref="A4:P4"/>
    <mergeCell ref="N8:P8"/>
    <mergeCell ref="A5:N6"/>
    <mergeCell ref="A23:P23"/>
    <mergeCell ref="A24:P24"/>
    <mergeCell ref="A1:P1"/>
    <mergeCell ref="A2:N2"/>
    <mergeCell ref="B7:P7"/>
    <mergeCell ref="B8:D8"/>
    <mergeCell ref="E8:G8"/>
    <mergeCell ref="H8:J8"/>
    <mergeCell ref="K8:M8"/>
  </mergeCells>
  <printOptions horizontalCentered="1"/>
  <pageMargins left="0.5" right="0.5" top="1" bottom="1" header="0.5" footer="0.5"/>
  <pageSetup firstPageNumber="17" useFirstPageNumber="1" horizontalDpi="600" verticalDpi="600" orientation="landscape" r:id="rId1"/>
  <headerFooter alignWithMargins="0">
    <oddFooter>&amp;L&amp;9 04/02/03&amp;CPage &amp;P&amp;R&amp;9Office of IRAA 
</oddFooter>
  </headerFooter>
</worksheet>
</file>

<file path=xl/worksheets/sheet5.xml><?xml version="1.0" encoding="utf-8"?>
<worksheet xmlns="http://schemas.openxmlformats.org/spreadsheetml/2006/main" xmlns:r="http://schemas.openxmlformats.org/officeDocument/2006/relationships">
  <dimension ref="A1:P139"/>
  <sheetViews>
    <sheetView zoomScale="75" zoomScaleNormal="75" workbookViewId="0" topLeftCell="C3">
      <pane ySplit="5" topLeftCell="BM8" activePane="bottomLeft" state="frozen"/>
      <selection pane="topLeft" activeCell="C3" sqref="C3"/>
      <selection pane="bottomLeft" activeCell="L53" sqref="L53"/>
    </sheetView>
  </sheetViews>
  <sheetFormatPr defaultColWidth="9.140625" defaultRowHeight="12.75"/>
  <cols>
    <col min="1" max="1" width="39.57421875" style="3" bestFit="1" customWidth="1"/>
    <col min="2" max="3" width="8.8515625" style="3" customWidth="1"/>
    <col min="4" max="4" width="9.140625" style="3" customWidth="1"/>
    <col min="5" max="5" width="9.00390625" style="3" customWidth="1"/>
    <col min="6" max="6" width="8.57421875" style="3" customWidth="1"/>
    <col min="7" max="7" width="9.7109375" style="3" customWidth="1"/>
    <col min="8" max="8" width="8.140625" style="3" customWidth="1"/>
    <col min="9" max="9" width="6.7109375" style="3" customWidth="1"/>
    <col min="10" max="10" width="9.7109375" style="3" bestFit="1" customWidth="1"/>
    <col min="11" max="11" width="6.7109375" style="3" customWidth="1"/>
    <col min="12" max="12" width="7.28125" style="3" customWidth="1"/>
    <col min="13" max="13" width="9.57421875" style="3" bestFit="1" customWidth="1"/>
    <col min="14" max="14" width="9.7109375" style="3" bestFit="1" customWidth="1"/>
    <col min="15" max="15" width="10.00390625" style="3" bestFit="1" customWidth="1"/>
    <col min="16" max="16" width="9.421875" style="3" bestFit="1" customWidth="1"/>
    <col min="17" max="16384" width="9.140625" style="3" customWidth="1"/>
  </cols>
  <sheetData>
    <row r="1" ht="12.75">
      <c r="A1" s="38" t="s">
        <v>0</v>
      </c>
    </row>
    <row r="2" spans="1:16" ht="12.75">
      <c r="A2" s="252" t="s">
        <v>169</v>
      </c>
      <c r="B2" s="189"/>
      <c r="C2" s="189"/>
      <c r="D2" s="189"/>
      <c r="E2" s="189"/>
      <c r="F2" s="189"/>
      <c r="G2" s="189"/>
      <c r="H2" s="189"/>
      <c r="I2" s="189"/>
      <c r="J2" s="189"/>
      <c r="K2" s="189"/>
      <c r="L2" s="189"/>
      <c r="M2" s="189"/>
      <c r="N2" s="189"/>
      <c r="O2" s="189"/>
      <c r="P2" s="189"/>
    </row>
    <row r="3" spans="1:16" ht="12.75">
      <c r="A3" s="189"/>
      <c r="B3" s="189"/>
      <c r="C3" s="189"/>
      <c r="D3" s="189"/>
      <c r="E3" s="189"/>
      <c r="F3" s="189"/>
      <c r="G3" s="189"/>
      <c r="H3" s="189"/>
      <c r="I3" s="189"/>
      <c r="J3" s="189"/>
      <c r="K3" s="189"/>
      <c r="L3" s="189"/>
      <c r="M3" s="189"/>
      <c r="N3" s="189"/>
      <c r="O3" s="189"/>
      <c r="P3" s="189"/>
    </row>
    <row r="4" spans="1:16" ht="12.75">
      <c r="A4" s="485" t="s">
        <v>135</v>
      </c>
      <c r="B4" s="485"/>
      <c r="C4" s="485"/>
      <c r="D4" s="485"/>
      <c r="E4" s="485"/>
      <c r="F4" s="485"/>
      <c r="G4" s="485"/>
      <c r="H4" s="485"/>
      <c r="I4" s="485"/>
      <c r="J4" s="485"/>
      <c r="K4" s="485"/>
      <c r="L4" s="485"/>
      <c r="M4" s="485"/>
      <c r="N4" s="485"/>
      <c r="O4" s="485"/>
      <c r="P4" s="485"/>
    </row>
    <row r="5" spans="1:16" ht="12.75">
      <c r="A5" s="253"/>
      <c r="B5" s="253"/>
      <c r="C5" s="253"/>
      <c r="D5" s="253"/>
      <c r="E5" s="253"/>
      <c r="F5" s="253"/>
      <c r="G5" s="253"/>
      <c r="H5" s="253"/>
      <c r="I5" s="253"/>
      <c r="J5" s="253"/>
      <c r="K5" s="253"/>
      <c r="L5" s="253"/>
      <c r="M5" s="253"/>
      <c r="N5" s="253"/>
      <c r="O5" s="253"/>
      <c r="P5" s="253"/>
    </row>
    <row r="6" spans="1:16" s="38" customFormat="1" ht="12.75">
      <c r="A6" s="491" t="s">
        <v>112</v>
      </c>
      <c r="B6" s="486" t="s">
        <v>115</v>
      </c>
      <c r="C6" s="487"/>
      <c r="D6" s="488"/>
      <c r="E6" s="489" t="s">
        <v>132</v>
      </c>
      <c r="F6" s="487"/>
      <c r="G6" s="490"/>
      <c r="H6" s="486" t="s">
        <v>133</v>
      </c>
      <c r="I6" s="487"/>
      <c r="J6" s="488"/>
      <c r="K6" s="489" t="s">
        <v>127</v>
      </c>
      <c r="L6" s="487"/>
      <c r="M6" s="490"/>
      <c r="N6" s="486" t="s">
        <v>2</v>
      </c>
      <c r="O6" s="487"/>
      <c r="P6" s="488"/>
    </row>
    <row r="7" spans="1:16" s="40" customFormat="1" ht="25.5">
      <c r="A7" s="492"/>
      <c r="B7" s="254">
        <v>2002</v>
      </c>
      <c r="C7" s="255">
        <v>2003</v>
      </c>
      <c r="D7" s="256" t="s">
        <v>109</v>
      </c>
      <c r="E7" s="254">
        <v>2002</v>
      </c>
      <c r="F7" s="255">
        <v>2003</v>
      </c>
      <c r="G7" s="257" t="s">
        <v>109</v>
      </c>
      <c r="H7" s="254">
        <v>2002</v>
      </c>
      <c r="I7" s="255">
        <v>2003</v>
      </c>
      <c r="J7" s="256" t="s">
        <v>109</v>
      </c>
      <c r="K7" s="254">
        <v>2002</v>
      </c>
      <c r="L7" s="255">
        <v>2003</v>
      </c>
      <c r="M7" s="257" t="s">
        <v>109</v>
      </c>
      <c r="N7" s="254">
        <v>2002</v>
      </c>
      <c r="O7" s="255">
        <v>2003</v>
      </c>
      <c r="P7" s="256" t="s">
        <v>109</v>
      </c>
    </row>
    <row r="8" spans="1:16" ht="12.75">
      <c r="A8" s="32" t="s">
        <v>28</v>
      </c>
      <c r="B8" s="258"/>
      <c r="C8" s="259"/>
      <c r="D8" s="260"/>
      <c r="E8" s="261"/>
      <c r="F8" s="262"/>
      <c r="G8" s="263"/>
      <c r="H8" s="264"/>
      <c r="I8" s="259"/>
      <c r="J8" s="260"/>
      <c r="K8" s="261"/>
      <c r="L8" s="259"/>
      <c r="M8" s="263"/>
      <c r="N8" s="264"/>
      <c r="O8" s="259"/>
      <c r="P8" s="263"/>
    </row>
    <row r="9" spans="1:16" ht="12.75">
      <c r="A9" s="191" t="s">
        <v>29</v>
      </c>
      <c r="B9" s="265">
        <v>1027</v>
      </c>
      <c r="C9" s="266">
        <v>924</v>
      </c>
      <c r="D9" s="267">
        <f>(C9-B9)/B9</f>
        <v>-0.1002921129503408</v>
      </c>
      <c r="E9" s="268">
        <v>124</v>
      </c>
      <c r="F9" s="269">
        <v>96</v>
      </c>
      <c r="G9" s="270">
        <f aca="true" t="shared" si="0" ref="G9:G36">(F9-E9)/E9</f>
        <v>-0.22580645161290322</v>
      </c>
      <c r="H9" s="271"/>
      <c r="I9" s="272"/>
      <c r="J9" s="273"/>
      <c r="K9" s="274">
        <v>55</v>
      </c>
      <c r="L9" s="275">
        <v>57</v>
      </c>
      <c r="M9" s="270">
        <f>(L9-K9)/K9</f>
        <v>0.03636363636363636</v>
      </c>
      <c r="N9" s="276">
        <f>SUM(B9+E9+H9+K9)</f>
        <v>1206</v>
      </c>
      <c r="O9" s="269">
        <f>SUM(C9+F9+I9+L9)</f>
        <v>1077</v>
      </c>
      <c r="P9" s="41">
        <f aca="true" t="shared" si="1" ref="P9:P47">(O9-N9)/N9</f>
        <v>-0.10696517412935323</v>
      </c>
    </row>
    <row r="10" spans="1:16" ht="12.75">
      <c r="A10" s="191" t="s">
        <v>30</v>
      </c>
      <c r="B10" s="265">
        <v>2636</v>
      </c>
      <c r="C10" s="266">
        <v>2300</v>
      </c>
      <c r="D10" s="267">
        <f aca="true" t="shared" si="2" ref="D10:D79">(C10-B10)/B10</f>
        <v>-0.1274658573596358</v>
      </c>
      <c r="E10" s="268">
        <v>1016</v>
      </c>
      <c r="F10" s="277">
        <v>952</v>
      </c>
      <c r="G10" s="270">
        <f t="shared" si="0"/>
        <v>-0.06299212598425197</v>
      </c>
      <c r="H10" s="271"/>
      <c r="I10" s="272"/>
      <c r="J10" s="273"/>
      <c r="K10" s="278">
        <v>54</v>
      </c>
      <c r="L10" s="3">
        <v>88</v>
      </c>
      <c r="M10" s="270">
        <f>(L10-K10)/K10</f>
        <v>0.6296296296296297</v>
      </c>
      <c r="N10" s="276">
        <f aca="true" t="shared" si="3" ref="N10:N46">SUM(B10+E10+H10+K10)</f>
        <v>3706</v>
      </c>
      <c r="O10" s="269">
        <f aca="true" t="shared" si="4" ref="O10:O46">SUM(C10+F10+I10+L10)</f>
        <v>3340</v>
      </c>
      <c r="P10" s="41">
        <f t="shared" si="1"/>
        <v>-0.09875876956287102</v>
      </c>
    </row>
    <row r="11" spans="1:16" ht="12.75">
      <c r="A11" s="191" t="s">
        <v>140</v>
      </c>
      <c r="B11" s="265">
        <v>225</v>
      </c>
      <c r="C11" s="266">
        <v>261</v>
      </c>
      <c r="D11" s="267">
        <f t="shared" si="2"/>
        <v>0.16</v>
      </c>
      <c r="E11" s="268">
        <v>25</v>
      </c>
      <c r="F11" s="266">
        <v>29</v>
      </c>
      <c r="G11" s="270">
        <f t="shared" si="0"/>
        <v>0.16</v>
      </c>
      <c r="H11" s="271"/>
      <c r="I11" s="272"/>
      <c r="J11" s="273"/>
      <c r="K11" s="274"/>
      <c r="L11" s="272"/>
      <c r="M11" s="270"/>
      <c r="N11" s="276">
        <f t="shared" si="3"/>
        <v>250</v>
      </c>
      <c r="O11" s="269">
        <f t="shared" si="4"/>
        <v>290</v>
      </c>
      <c r="P11" s="41">
        <f t="shared" si="1"/>
        <v>0.16</v>
      </c>
    </row>
    <row r="12" spans="1:16" ht="12.75">
      <c r="A12" s="191" t="s">
        <v>119</v>
      </c>
      <c r="B12" s="268"/>
      <c r="C12" s="269"/>
      <c r="D12" s="267"/>
      <c r="E12" s="268"/>
      <c r="F12" s="269"/>
      <c r="G12" s="270"/>
      <c r="H12" s="271"/>
      <c r="I12" s="272"/>
      <c r="J12" s="273"/>
      <c r="K12" s="274"/>
      <c r="L12" s="272"/>
      <c r="M12" s="41"/>
      <c r="N12" s="276"/>
      <c r="O12" s="269"/>
      <c r="P12" s="41"/>
    </row>
    <row r="13" spans="1:16" ht="12.75">
      <c r="A13" s="279" t="s">
        <v>117</v>
      </c>
      <c r="B13" s="265">
        <v>3081</v>
      </c>
      <c r="C13" s="266">
        <v>3372</v>
      </c>
      <c r="D13" s="267">
        <f t="shared" si="2"/>
        <v>0.09444985394352483</v>
      </c>
      <c r="E13" s="265">
        <v>937</v>
      </c>
      <c r="F13" s="277">
        <v>1138</v>
      </c>
      <c r="G13" s="270">
        <f t="shared" si="0"/>
        <v>0.21451440768409819</v>
      </c>
      <c r="H13" s="271">
        <v>212</v>
      </c>
      <c r="I13" s="3">
        <v>260</v>
      </c>
      <c r="J13" s="267">
        <f>(I13-H13)/H13</f>
        <v>0.22641509433962265</v>
      </c>
      <c r="K13" s="278">
        <v>294</v>
      </c>
      <c r="L13" s="3">
        <v>341</v>
      </c>
      <c r="M13" s="270">
        <f aca="true" t="shared" si="5" ref="M13:M20">(L13-K13)/K13</f>
        <v>0.1598639455782313</v>
      </c>
      <c r="N13" s="276">
        <f t="shared" si="3"/>
        <v>4524</v>
      </c>
      <c r="O13" s="269">
        <f t="shared" si="4"/>
        <v>5111</v>
      </c>
      <c r="P13" s="41">
        <f t="shared" si="1"/>
        <v>0.1297524314765694</v>
      </c>
    </row>
    <row r="14" spans="1:16" ht="12.75">
      <c r="A14" s="279" t="s">
        <v>148</v>
      </c>
      <c r="B14" s="265">
        <v>247</v>
      </c>
      <c r="C14" s="266">
        <v>228</v>
      </c>
      <c r="D14" s="267">
        <f t="shared" si="2"/>
        <v>-0.07692307692307693</v>
      </c>
      <c r="E14" s="265">
        <v>8</v>
      </c>
      <c r="F14" s="266">
        <v>57</v>
      </c>
      <c r="G14" s="270">
        <f t="shared" si="0"/>
        <v>6.125</v>
      </c>
      <c r="H14" s="271"/>
      <c r="I14" s="275"/>
      <c r="J14" s="273"/>
      <c r="K14" s="278">
        <v>47</v>
      </c>
      <c r="L14" s="275">
        <v>21</v>
      </c>
      <c r="M14" s="270">
        <f t="shared" si="5"/>
        <v>-0.5531914893617021</v>
      </c>
      <c r="N14" s="276">
        <f t="shared" si="3"/>
        <v>302</v>
      </c>
      <c r="O14" s="269">
        <f t="shared" si="4"/>
        <v>306</v>
      </c>
      <c r="P14" s="41">
        <f t="shared" si="1"/>
        <v>0.013245033112582781</v>
      </c>
    </row>
    <row r="15" spans="1:16" ht="12.75">
      <c r="A15" s="279" t="s">
        <v>118</v>
      </c>
      <c r="B15" s="265">
        <v>1035</v>
      </c>
      <c r="C15" s="266">
        <v>945</v>
      </c>
      <c r="D15" s="267">
        <f t="shared" si="2"/>
        <v>-0.08695652173913043</v>
      </c>
      <c r="E15" s="265">
        <v>335</v>
      </c>
      <c r="F15" s="266">
        <v>323</v>
      </c>
      <c r="G15" s="270">
        <f t="shared" si="0"/>
        <v>-0.03582089552238806</v>
      </c>
      <c r="H15" s="271">
        <v>23</v>
      </c>
      <c r="J15" s="267">
        <f>(I15-H15)/H15</f>
        <v>-1</v>
      </c>
      <c r="K15" s="278">
        <v>78</v>
      </c>
      <c r="L15" s="3">
        <v>9</v>
      </c>
      <c r="M15" s="270">
        <f t="shared" si="5"/>
        <v>-0.8846153846153846</v>
      </c>
      <c r="N15" s="276">
        <f t="shared" si="3"/>
        <v>1471</v>
      </c>
      <c r="O15" s="269">
        <f t="shared" si="4"/>
        <v>1277</v>
      </c>
      <c r="P15" s="41">
        <f t="shared" si="1"/>
        <v>-0.1318830727396329</v>
      </c>
    </row>
    <row r="16" spans="1:16" ht="12.75">
      <c r="A16" s="191" t="s">
        <v>31</v>
      </c>
      <c r="B16" s="265">
        <v>1650</v>
      </c>
      <c r="C16" s="266">
        <v>1742</v>
      </c>
      <c r="D16" s="267">
        <f t="shared" si="2"/>
        <v>0.055757575757575756</v>
      </c>
      <c r="E16" s="268">
        <v>922</v>
      </c>
      <c r="F16" s="277">
        <v>891</v>
      </c>
      <c r="G16" s="270">
        <f t="shared" si="0"/>
        <v>-0.033622559652928416</v>
      </c>
      <c r="H16" s="271">
        <v>16</v>
      </c>
      <c r="I16" s="275">
        <v>48</v>
      </c>
      <c r="J16" s="273"/>
      <c r="K16" s="278">
        <v>338</v>
      </c>
      <c r="L16" s="275">
        <v>497</v>
      </c>
      <c r="M16" s="270">
        <f t="shared" si="5"/>
        <v>0.47041420118343197</v>
      </c>
      <c r="N16" s="276">
        <f t="shared" si="3"/>
        <v>2926</v>
      </c>
      <c r="O16" s="269">
        <f t="shared" si="4"/>
        <v>3178</v>
      </c>
      <c r="P16" s="41">
        <f t="shared" si="1"/>
        <v>0.0861244019138756</v>
      </c>
    </row>
    <row r="17" spans="1:16" ht="12.75">
      <c r="A17" s="191" t="s">
        <v>32</v>
      </c>
      <c r="B17" s="265"/>
      <c r="C17" s="269"/>
      <c r="D17" s="267"/>
      <c r="E17" s="268"/>
      <c r="F17" s="269"/>
      <c r="G17" s="270"/>
      <c r="H17" s="271"/>
      <c r="I17" s="272"/>
      <c r="J17" s="273"/>
      <c r="K17" s="278">
        <v>2</v>
      </c>
      <c r="L17" s="275">
        <v>10</v>
      </c>
      <c r="M17" s="270">
        <f t="shared" si="5"/>
        <v>4</v>
      </c>
      <c r="N17" s="276">
        <f t="shared" si="3"/>
        <v>2</v>
      </c>
      <c r="O17" s="269">
        <f t="shared" si="4"/>
        <v>10</v>
      </c>
      <c r="P17" s="41">
        <f t="shared" si="1"/>
        <v>4</v>
      </c>
    </row>
    <row r="18" spans="1:16" ht="12.75">
      <c r="A18" s="191" t="s">
        <v>33</v>
      </c>
      <c r="B18" s="265">
        <v>4890</v>
      </c>
      <c r="C18" s="266">
        <v>4329</v>
      </c>
      <c r="D18" s="267">
        <f t="shared" si="2"/>
        <v>-0.1147239263803681</v>
      </c>
      <c r="E18" s="268">
        <v>1714</v>
      </c>
      <c r="F18" s="277">
        <v>2317</v>
      </c>
      <c r="G18" s="270">
        <f t="shared" si="0"/>
        <v>0.3518086347724621</v>
      </c>
      <c r="H18" s="271"/>
      <c r="I18" s="272"/>
      <c r="J18" s="273"/>
      <c r="K18" s="278">
        <v>282</v>
      </c>
      <c r="L18" s="275">
        <v>142</v>
      </c>
      <c r="M18" s="270">
        <f t="shared" si="5"/>
        <v>-0.49645390070921985</v>
      </c>
      <c r="N18" s="276">
        <f t="shared" si="3"/>
        <v>6886</v>
      </c>
      <c r="O18" s="269">
        <f t="shared" si="4"/>
        <v>6788</v>
      </c>
      <c r="P18" s="41">
        <f t="shared" si="1"/>
        <v>-0.014231774615161197</v>
      </c>
    </row>
    <row r="19" spans="1:16" ht="12.75">
      <c r="A19" s="191" t="s">
        <v>34</v>
      </c>
      <c r="B19" s="265">
        <v>349</v>
      </c>
      <c r="C19" s="266">
        <v>352</v>
      </c>
      <c r="D19" s="267">
        <f t="shared" si="2"/>
        <v>0.008595988538681949</v>
      </c>
      <c r="E19" s="265">
        <v>24</v>
      </c>
      <c r="F19" s="266">
        <v>108</v>
      </c>
      <c r="G19" s="270">
        <f t="shared" si="0"/>
        <v>3.5</v>
      </c>
      <c r="H19" s="271"/>
      <c r="I19" s="272"/>
      <c r="J19" s="267"/>
      <c r="K19" s="278">
        <v>33</v>
      </c>
      <c r="L19" s="275">
        <v>30</v>
      </c>
      <c r="M19" s="270">
        <f t="shared" si="5"/>
        <v>-0.09090909090909091</v>
      </c>
      <c r="N19" s="276">
        <f t="shared" si="3"/>
        <v>406</v>
      </c>
      <c r="O19" s="269">
        <f t="shared" si="4"/>
        <v>490</v>
      </c>
      <c r="P19" s="41">
        <f t="shared" si="1"/>
        <v>0.20689655172413793</v>
      </c>
    </row>
    <row r="20" spans="1:16" ht="12.75">
      <c r="A20" s="191" t="s">
        <v>35</v>
      </c>
      <c r="B20" s="265">
        <v>2339</v>
      </c>
      <c r="C20" s="266">
        <v>2077</v>
      </c>
      <c r="D20" s="267">
        <f t="shared" si="2"/>
        <v>-0.11201368106028217</v>
      </c>
      <c r="E20" s="265">
        <v>894</v>
      </c>
      <c r="F20" s="277">
        <v>868</v>
      </c>
      <c r="G20" s="270">
        <f t="shared" si="0"/>
        <v>-0.029082774049217</v>
      </c>
      <c r="H20" s="271">
        <v>147</v>
      </c>
      <c r="I20" s="3">
        <v>144</v>
      </c>
      <c r="K20" s="274">
        <v>10</v>
      </c>
      <c r="L20" s="3">
        <v>3</v>
      </c>
      <c r="M20" s="41">
        <f t="shared" si="5"/>
        <v>-0.7</v>
      </c>
      <c r="N20" s="276">
        <f t="shared" si="3"/>
        <v>3390</v>
      </c>
      <c r="O20" s="269">
        <f t="shared" si="4"/>
        <v>3092</v>
      </c>
      <c r="P20" s="41">
        <f t="shared" si="1"/>
        <v>-0.08790560471976401</v>
      </c>
    </row>
    <row r="21" spans="1:16" ht="12.75">
      <c r="A21" s="191" t="s">
        <v>121</v>
      </c>
      <c r="B21" s="265">
        <v>12</v>
      </c>
      <c r="C21" s="266">
        <v>3</v>
      </c>
      <c r="D21" s="267">
        <f t="shared" si="2"/>
        <v>-0.75</v>
      </c>
      <c r="E21" s="268">
        <v>6</v>
      </c>
      <c r="F21" s="269"/>
      <c r="G21" s="270"/>
      <c r="H21" s="271"/>
      <c r="I21" s="272"/>
      <c r="J21" s="273"/>
      <c r="K21" s="274"/>
      <c r="L21" s="272"/>
      <c r="M21" s="41"/>
      <c r="N21" s="276">
        <f t="shared" si="3"/>
        <v>18</v>
      </c>
      <c r="O21" s="269">
        <f t="shared" si="4"/>
        <v>3</v>
      </c>
      <c r="P21" s="41">
        <f t="shared" si="1"/>
        <v>-0.8333333333333334</v>
      </c>
    </row>
    <row r="22" spans="1:16" ht="12.75">
      <c r="A22" s="191" t="s">
        <v>36</v>
      </c>
      <c r="B22" s="265">
        <v>5393</v>
      </c>
      <c r="C22" s="266">
        <v>6207</v>
      </c>
      <c r="D22" s="267">
        <f t="shared" si="2"/>
        <v>0.15093639903578712</v>
      </c>
      <c r="E22" s="268">
        <v>1523</v>
      </c>
      <c r="F22" s="277">
        <v>1104</v>
      </c>
      <c r="G22" s="270">
        <f t="shared" si="0"/>
        <v>-0.27511490479317136</v>
      </c>
      <c r="H22" s="271">
        <v>209</v>
      </c>
      <c r="I22" s="3">
        <v>369</v>
      </c>
      <c r="J22" s="267">
        <f>(I22-H22)/H22</f>
        <v>0.7655502392344498</v>
      </c>
      <c r="K22" s="278">
        <v>253</v>
      </c>
      <c r="L22" s="3">
        <v>239</v>
      </c>
      <c r="M22" s="270">
        <f aca="true" t="shared" si="6" ref="M22:M45">(L22-K22)/K22</f>
        <v>-0.05533596837944664</v>
      </c>
      <c r="N22" s="276">
        <f t="shared" si="3"/>
        <v>7378</v>
      </c>
      <c r="O22" s="269">
        <f t="shared" si="4"/>
        <v>7919</v>
      </c>
      <c r="P22" s="41">
        <f t="shared" si="1"/>
        <v>0.07332610463540255</v>
      </c>
    </row>
    <row r="23" spans="1:16" ht="12.75">
      <c r="A23" s="191" t="s">
        <v>37</v>
      </c>
      <c r="B23" s="265">
        <v>188</v>
      </c>
      <c r="C23" s="266">
        <v>246</v>
      </c>
      <c r="D23" s="267">
        <f t="shared" si="2"/>
        <v>0.30851063829787234</v>
      </c>
      <c r="E23" s="268">
        <v>52</v>
      </c>
      <c r="F23" s="266">
        <v>33</v>
      </c>
      <c r="G23" s="270"/>
      <c r="H23" s="271"/>
      <c r="I23" s="272"/>
      <c r="J23" s="267"/>
      <c r="K23" s="274"/>
      <c r="L23" s="275">
        <v>1</v>
      </c>
      <c r="M23" s="270"/>
      <c r="N23" s="276">
        <f t="shared" si="3"/>
        <v>240</v>
      </c>
      <c r="O23" s="269">
        <f t="shared" si="4"/>
        <v>280</v>
      </c>
      <c r="P23" s="41">
        <f t="shared" si="1"/>
        <v>0.16666666666666666</v>
      </c>
    </row>
    <row r="24" spans="1:16" ht="12.75">
      <c r="A24" s="191" t="s">
        <v>38</v>
      </c>
      <c r="B24" s="265">
        <v>70</v>
      </c>
      <c r="C24" s="266">
        <v>130</v>
      </c>
      <c r="D24" s="267">
        <f t="shared" si="2"/>
        <v>0.8571428571428571</v>
      </c>
      <c r="E24" s="268"/>
      <c r="F24" s="269"/>
      <c r="G24" s="270"/>
      <c r="H24" s="271"/>
      <c r="I24" s="272"/>
      <c r="J24" s="273"/>
      <c r="K24" s="278">
        <v>6</v>
      </c>
      <c r="L24" s="275"/>
      <c r="M24" s="270">
        <f t="shared" si="6"/>
        <v>-1</v>
      </c>
      <c r="N24" s="276">
        <f t="shared" si="3"/>
        <v>76</v>
      </c>
      <c r="O24" s="269">
        <f t="shared" si="4"/>
        <v>130</v>
      </c>
      <c r="P24" s="41">
        <f t="shared" si="1"/>
        <v>0.7105263157894737</v>
      </c>
    </row>
    <row r="25" spans="1:16" ht="12.75">
      <c r="A25" s="191" t="s">
        <v>39</v>
      </c>
      <c r="B25" s="268"/>
      <c r="C25" s="266">
        <v>12</v>
      </c>
      <c r="D25" s="267"/>
      <c r="E25" s="268"/>
      <c r="F25" s="269"/>
      <c r="G25" s="270"/>
      <c r="H25" s="271"/>
      <c r="I25" s="272"/>
      <c r="J25" s="273"/>
      <c r="K25" s="274"/>
      <c r="L25" s="272"/>
      <c r="M25" s="270"/>
      <c r="N25" s="276"/>
      <c r="O25" s="269">
        <f t="shared" si="4"/>
        <v>12</v>
      </c>
      <c r="P25" s="41"/>
    </row>
    <row r="26" spans="1:16" ht="12.75">
      <c r="A26" s="191" t="s">
        <v>40</v>
      </c>
      <c r="B26" s="265">
        <v>6612</v>
      </c>
      <c r="C26" s="266">
        <v>6696</v>
      </c>
      <c r="D26" s="267">
        <f t="shared" si="2"/>
        <v>0.012704174228675136</v>
      </c>
      <c r="E26" s="268">
        <v>1060</v>
      </c>
      <c r="F26" s="277">
        <v>1172</v>
      </c>
      <c r="G26" s="270">
        <f t="shared" si="0"/>
        <v>0.10566037735849057</v>
      </c>
      <c r="H26" s="271">
        <v>324</v>
      </c>
      <c r="I26" s="3">
        <v>140</v>
      </c>
      <c r="J26" s="267"/>
      <c r="K26" s="278">
        <v>44</v>
      </c>
      <c r="L26" s="275">
        <v>18</v>
      </c>
      <c r="M26" s="270">
        <f t="shared" si="6"/>
        <v>-0.5909090909090909</v>
      </c>
      <c r="N26" s="276">
        <f t="shared" si="3"/>
        <v>8040</v>
      </c>
      <c r="O26" s="269">
        <f t="shared" si="4"/>
        <v>8026</v>
      </c>
      <c r="P26" s="41">
        <f t="shared" si="1"/>
        <v>-0.0017412935323383085</v>
      </c>
    </row>
    <row r="27" spans="1:16" ht="12.75">
      <c r="A27" s="191" t="s">
        <v>41</v>
      </c>
      <c r="B27" s="268">
        <v>1347</v>
      </c>
      <c r="C27" s="266">
        <v>1125</v>
      </c>
      <c r="D27" s="267">
        <f t="shared" si="2"/>
        <v>-0.16481069042316257</v>
      </c>
      <c r="E27" s="268">
        <v>158</v>
      </c>
      <c r="F27" s="266">
        <v>177</v>
      </c>
      <c r="G27" s="270">
        <f t="shared" si="0"/>
        <v>0.12025316455696203</v>
      </c>
      <c r="H27" s="271"/>
      <c r="I27" s="272"/>
      <c r="J27" s="267"/>
      <c r="K27" s="278">
        <v>178</v>
      </c>
      <c r="L27" s="3">
        <v>234</v>
      </c>
      <c r="M27" s="270">
        <f t="shared" si="6"/>
        <v>0.3146067415730337</v>
      </c>
      <c r="N27" s="276">
        <f t="shared" si="3"/>
        <v>1683</v>
      </c>
      <c r="O27" s="269">
        <f t="shared" si="4"/>
        <v>1536</v>
      </c>
      <c r="P27" s="41">
        <f t="shared" si="1"/>
        <v>-0.0873440285204991</v>
      </c>
    </row>
    <row r="28" spans="1:16" ht="12.75">
      <c r="A28" s="191" t="s">
        <v>165</v>
      </c>
      <c r="B28" s="265"/>
      <c r="C28" s="266">
        <v>95</v>
      </c>
      <c r="D28" s="267"/>
      <c r="E28" s="268"/>
      <c r="F28" s="280"/>
      <c r="G28" s="270"/>
      <c r="H28" s="271"/>
      <c r="I28" s="272"/>
      <c r="J28" s="267"/>
      <c r="K28" s="278"/>
      <c r="L28" s="275"/>
      <c r="M28" s="270"/>
      <c r="N28" s="276"/>
      <c r="O28" s="269">
        <f t="shared" si="4"/>
        <v>95</v>
      </c>
      <c r="P28" s="41"/>
    </row>
    <row r="29" spans="1:16" ht="12.75">
      <c r="A29" s="191" t="s">
        <v>42</v>
      </c>
      <c r="B29" s="265"/>
      <c r="C29" s="266"/>
      <c r="D29" s="267"/>
      <c r="E29" s="268"/>
      <c r="F29" s="269"/>
      <c r="G29" s="270"/>
      <c r="H29" s="271"/>
      <c r="I29" s="272"/>
      <c r="J29" s="267"/>
      <c r="K29" s="278">
        <v>116</v>
      </c>
      <c r="L29" s="3">
        <v>113</v>
      </c>
      <c r="M29" s="270">
        <f t="shared" si="6"/>
        <v>-0.02586206896551724</v>
      </c>
      <c r="N29" s="276">
        <f t="shared" si="3"/>
        <v>116</v>
      </c>
      <c r="O29" s="269">
        <f t="shared" si="4"/>
        <v>113</v>
      </c>
      <c r="P29" s="41">
        <f t="shared" si="1"/>
        <v>-0.02586206896551724</v>
      </c>
    </row>
    <row r="30" spans="1:16" ht="12.75">
      <c r="A30" s="191" t="s">
        <v>156</v>
      </c>
      <c r="B30" s="265">
        <v>18</v>
      </c>
      <c r="C30" s="266">
        <v>8</v>
      </c>
      <c r="D30" s="267">
        <f t="shared" si="2"/>
        <v>-0.5555555555555556</v>
      </c>
      <c r="E30" s="265"/>
      <c r="F30" s="277">
        <v>18</v>
      </c>
      <c r="G30" s="270"/>
      <c r="H30" s="271"/>
      <c r="I30" s="3">
        <v>8</v>
      </c>
      <c r="J30" s="267"/>
      <c r="K30" s="278"/>
      <c r="L30" s="272"/>
      <c r="M30" s="270"/>
      <c r="N30" s="276">
        <f t="shared" si="3"/>
        <v>18</v>
      </c>
      <c r="O30" s="269">
        <f t="shared" si="4"/>
        <v>34</v>
      </c>
      <c r="P30" s="41">
        <f t="shared" si="1"/>
        <v>0.8888888888888888</v>
      </c>
    </row>
    <row r="31" spans="1:16" ht="12.75">
      <c r="A31" s="191" t="s">
        <v>43</v>
      </c>
      <c r="B31" s="265">
        <v>33</v>
      </c>
      <c r="C31" s="269">
        <v>17</v>
      </c>
      <c r="D31" s="267">
        <f t="shared" si="2"/>
        <v>-0.48484848484848486</v>
      </c>
      <c r="E31" s="268">
        <v>55</v>
      </c>
      <c r="F31" s="266">
        <v>143</v>
      </c>
      <c r="G31" s="270">
        <f t="shared" si="0"/>
        <v>1.6</v>
      </c>
      <c r="H31" s="271"/>
      <c r="I31" s="272"/>
      <c r="J31" s="273"/>
      <c r="K31" s="278">
        <v>39</v>
      </c>
      <c r="L31" s="3">
        <v>41</v>
      </c>
      <c r="M31" s="270">
        <f t="shared" si="6"/>
        <v>0.05128205128205128</v>
      </c>
      <c r="N31" s="276">
        <f t="shared" si="3"/>
        <v>127</v>
      </c>
      <c r="O31" s="269">
        <f t="shared" si="4"/>
        <v>201</v>
      </c>
      <c r="P31" s="41">
        <f t="shared" si="1"/>
        <v>0.5826771653543307</v>
      </c>
    </row>
    <row r="32" spans="1:16" ht="12.75">
      <c r="A32" s="191" t="s">
        <v>44</v>
      </c>
      <c r="B32" s="265">
        <v>8171</v>
      </c>
      <c r="C32" s="266">
        <v>7723</v>
      </c>
      <c r="D32" s="267">
        <f t="shared" si="2"/>
        <v>-0.05482805042222494</v>
      </c>
      <c r="E32" s="268">
        <v>1850</v>
      </c>
      <c r="F32" s="277">
        <v>1743</v>
      </c>
      <c r="G32" s="270">
        <f t="shared" si="0"/>
        <v>-0.05783783783783784</v>
      </c>
      <c r="H32" s="271"/>
      <c r="I32" s="272"/>
      <c r="J32" s="267"/>
      <c r="K32" s="278">
        <v>17</v>
      </c>
      <c r="L32" s="275">
        <v>39</v>
      </c>
      <c r="M32" s="270">
        <f t="shared" si="6"/>
        <v>1.2941176470588236</v>
      </c>
      <c r="N32" s="276">
        <f t="shared" si="3"/>
        <v>10038</v>
      </c>
      <c r="O32" s="269">
        <f t="shared" si="4"/>
        <v>9505</v>
      </c>
      <c r="P32" s="41">
        <f t="shared" si="1"/>
        <v>-0.0530982267383941</v>
      </c>
    </row>
    <row r="33" spans="1:16" ht="12.75">
      <c r="A33" s="191" t="s">
        <v>45</v>
      </c>
      <c r="B33" s="265">
        <v>1</v>
      </c>
      <c r="C33" s="269">
        <v>1</v>
      </c>
      <c r="D33" s="267">
        <f t="shared" si="2"/>
        <v>0</v>
      </c>
      <c r="E33" s="268"/>
      <c r="F33" s="280"/>
      <c r="G33" s="270"/>
      <c r="H33" s="271"/>
      <c r="I33" s="272"/>
      <c r="J33" s="273"/>
      <c r="K33" s="278">
        <v>391</v>
      </c>
      <c r="L33" s="275">
        <v>431</v>
      </c>
      <c r="M33" s="270">
        <f t="shared" si="6"/>
        <v>0.10230179028132992</v>
      </c>
      <c r="N33" s="276">
        <f t="shared" si="3"/>
        <v>392</v>
      </c>
      <c r="O33" s="269">
        <f t="shared" si="4"/>
        <v>432</v>
      </c>
      <c r="P33" s="41">
        <f t="shared" si="1"/>
        <v>0.10204081632653061</v>
      </c>
    </row>
    <row r="34" spans="1:16" ht="12.75">
      <c r="A34" s="191" t="s">
        <v>46</v>
      </c>
      <c r="B34" s="265">
        <v>3197</v>
      </c>
      <c r="C34" s="266">
        <v>3009</v>
      </c>
      <c r="D34" s="267">
        <f t="shared" si="2"/>
        <v>-0.058805129809196124</v>
      </c>
      <c r="E34" s="265">
        <v>454</v>
      </c>
      <c r="F34" s="277">
        <v>400</v>
      </c>
      <c r="G34" s="270">
        <f t="shared" si="0"/>
        <v>-0.11894273127753303</v>
      </c>
      <c r="H34" s="271"/>
      <c r="J34" s="267"/>
      <c r="K34" s="265">
        <v>152</v>
      </c>
      <c r="L34" s="275">
        <v>153</v>
      </c>
      <c r="M34" s="270">
        <f t="shared" si="6"/>
        <v>0.006578947368421052</v>
      </c>
      <c r="N34" s="276">
        <f t="shared" si="3"/>
        <v>3803</v>
      </c>
      <c r="O34" s="269">
        <f t="shared" si="4"/>
        <v>3562</v>
      </c>
      <c r="P34" s="41">
        <f t="shared" si="1"/>
        <v>-0.06337102287667631</v>
      </c>
    </row>
    <row r="35" spans="1:16" ht="12.75">
      <c r="A35" s="191" t="s">
        <v>149</v>
      </c>
      <c r="B35" s="265"/>
      <c r="C35" s="269"/>
      <c r="D35" s="267"/>
      <c r="E35" s="268"/>
      <c r="F35" s="280"/>
      <c r="G35" s="270"/>
      <c r="H35" s="271"/>
      <c r="I35" s="272"/>
      <c r="J35" s="273"/>
      <c r="K35" s="278">
        <v>30</v>
      </c>
      <c r="L35" s="275">
        <v>75</v>
      </c>
      <c r="M35" s="270">
        <f t="shared" si="6"/>
        <v>1.5</v>
      </c>
      <c r="N35" s="276">
        <f t="shared" si="3"/>
        <v>30</v>
      </c>
      <c r="O35" s="269">
        <f t="shared" si="4"/>
        <v>75</v>
      </c>
      <c r="P35" s="41">
        <f t="shared" si="1"/>
        <v>1.5</v>
      </c>
    </row>
    <row r="36" spans="1:16" ht="12.75">
      <c r="A36" s="191" t="s">
        <v>47</v>
      </c>
      <c r="B36" s="265">
        <v>1473</v>
      </c>
      <c r="C36" s="266">
        <v>1776</v>
      </c>
      <c r="D36" s="267">
        <f t="shared" si="2"/>
        <v>0.20570264765784113</v>
      </c>
      <c r="E36" s="265">
        <v>158</v>
      </c>
      <c r="F36" s="277">
        <v>72</v>
      </c>
      <c r="G36" s="270">
        <f t="shared" si="0"/>
        <v>-0.5443037974683544</v>
      </c>
      <c r="H36" s="271"/>
      <c r="I36" s="272"/>
      <c r="J36" s="273"/>
      <c r="K36" s="278">
        <v>199</v>
      </c>
      <c r="L36" s="275">
        <v>239</v>
      </c>
      <c r="M36" s="270">
        <f t="shared" si="6"/>
        <v>0.20100502512562815</v>
      </c>
      <c r="N36" s="276">
        <f t="shared" si="3"/>
        <v>1830</v>
      </c>
      <c r="O36" s="269">
        <f t="shared" si="4"/>
        <v>2087</v>
      </c>
      <c r="P36" s="41">
        <f t="shared" si="1"/>
        <v>0.14043715846994537</v>
      </c>
    </row>
    <row r="37" spans="1:16" ht="12.75">
      <c r="A37" s="191" t="s">
        <v>48</v>
      </c>
      <c r="B37" s="265">
        <v>1728</v>
      </c>
      <c r="C37" s="266">
        <v>1391</v>
      </c>
      <c r="D37" s="267">
        <f t="shared" si="2"/>
        <v>-0.19502314814814814</v>
      </c>
      <c r="E37" s="265">
        <v>650</v>
      </c>
      <c r="F37" s="266">
        <v>801</v>
      </c>
      <c r="G37" s="41">
        <f aca="true" t="shared" si="7" ref="G37:G45">(F37-E37)/E37</f>
        <v>0.2323076923076923</v>
      </c>
      <c r="H37" s="271"/>
      <c r="J37" s="267"/>
      <c r="K37" s="278">
        <v>230</v>
      </c>
      <c r="L37" s="275">
        <v>124</v>
      </c>
      <c r="M37" s="270">
        <f t="shared" si="6"/>
        <v>-0.4608695652173913</v>
      </c>
      <c r="N37" s="276">
        <f t="shared" si="3"/>
        <v>2608</v>
      </c>
      <c r="O37" s="269">
        <f t="shared" si="4"/>
        <v>2316</v>
      </c>
      <c r="P37" s="41">
        <f t="shared" si="1"/>
        <v>-0.11196319018404909</v>
      </c>
    </row>
    <row r="38" spans="1:16" ht="12.75">
      <c r="A38" s="191" t="s">
        <v>49</v>
      </c>
      <c r="B38" s="265">
        <v>1760</v>
      </c>
      <c r="C38" s="266">
        <v>1855</v>
      </c>
      <c r="D38" s="267">
        <f t="shared" si="2"/>
        <v>0.05397727272727273</v>
      </c>
      <c r="E38" s="265">
        <v>680</v>
      </c>
      <c r="F38" s="266">
        <v>653</v>
      </c>
      <c r="G38" s="41">
        <f t="shared" si="7"/>
        <v>-0.039705882352941174</v>
      </c>
      <c r="H38" s="271">
        <v>15</v>
      </c>
      <c r="I38" s="275"/>
      <c r="J38" s="273"/>
      <c r="K38" s="278">
        <v>4</v>
      </c>
      <c r="L38" s="275">
        <v>21</v>
      </c>
      <c r="M38" s="270">
        <f t="shared" si="6"/>
        <v>4.25</v>
      </c>
      <c r="N38" s="276">
        <f t="shared" si="3"/>
        <v>2459</v>
      </c>
      <c r="O38" s="269">
        <f t="shared" si="4"/>
        <v>2529</v>
      </c>
      <c r="P38" s="41">
        <f t="shared" si="1"/>
        <v>0.028466856445709638</v>
      </c>
    </row>
    <row r="39" spans="1:16" ht="12.75">
      <c r="A39" s="191" t="s">
        <v>50</v>
      </c>
      <c r="B39" s="265">
        <v>2709</v>
      </c>
      <c r="C39" s="266">
        <v>2662</v>
      </c>
      <c r="D39" s="267">
        <f t="shared" si="2"/>
        <v>-0.017349575489110373</v>
      </c>
      <c r="E39" s="265">
        <v>1316</v>
      </c>
      <c r="F39" s="266">
        <v>1450</v>
      </c>
      <c r="G39" s="41">
        <f t="shared" si="7"/>
        <v>0.10182370820668693</v>
      </c>
      <c r="H39" s="271"/>
      <c r="I39" s="272"/>
      <c r="J39" s="273"/>
      <c r="K39" s="278">
        <v>15</v>
      </c>
      <c r="L39" s="275">
        <v>13</v>
      </c>
      <c r="M39" s="270">
        <f t="shared" si="6"/>
        <v>-0.13333333333333333</v>
      </c>
      <c r="N39" s="276">
        <f t="shared" si="3"/>
        <v>4040</v>
      </c>
      <c r="O39" s="269">
        <f t="shared" si="4"/>
        <v>4125</v>
      </c>
      <c r="P39" s="41">
        <f t="shared" si="1"/>
        <v>0.02103960396039604</v>
      </c>
    </row>
    <row r="40" spans="1:16" ht="12.75">
      <c r="A40" s="191" t="s">
        <v>51</v>
      </c>
      <c r="B40" s="265">
        <v>5266</v>
      </c>
      <c r="C40" s="266">
        <v>5579</v>
      </c>
      <c r="D40" s="267">
        <f t="shared" si="2"/>
        <v>0.05943790353209267</v>
      </c>
      <c r="E40" s="265">
        <v>1356</v>
      </c>
      <c r="F40" s="266">
        <v>1325</v>
      </c>
      <c r="G40" s="41">
        <f t="shared" si="7"/>
        <v>-0.022861356932153392</v>
      </c>
      <c r="H40" s="271"/>
      <c r="I40" s="272"/>
      <c r="J40" s="273"/>
      <c r="K40" s="278">
        <v>567</v>
      </c>
      <c r="L40" s="275">
        <v>634</v>
      </c>
      <c r="M40" s="270">
        <f t="shared" si="6"/>
        <v>0.11816578483245149</v>
      </c>
      <c r="N40" s="276">
        <f t="shared" si="3"/>
        <v>7189</v>
      </c>
      <c r="O40" s="269">
        <f t="shared" si="4"/>
        <v>7538</v>
      </c>
      <c r="P40" s="41">
        <f t="shared" si="1"/>
        <v>0.048546390318542215</v>
      </c>
    </row>
    <row r="41" spans="1:16" ht="12.75">
      <c r="A41" s="191" t="s">
        <v>52</v>
      </c>
      <c r="B41" s="265">
        <v>2032</v>
      </c>
      <c r="C41" s="266">
        <v>1704</v>
      </c>
      <c r="D41" s="267">
        <f t="shared" si="2"/>
        <v>-0.16141732283464566</v>
      </c>
      <c r="E41" s="265">
        <v>528</v>
      </c>
      <c r="F41" s="266">
        <v>372</v>
      </c>
      <c r="G41" s="41">
        <f t="shared" si="7"/>
        <v>-0.29545454545454547</v>
      </c>
      <c r="H41" s="271"/>
      <c r="I41" s="272"/>
      <c r="J41" s="273"/>
      <c r="K41" s="278">
        <v>21</v>
      </c>
      <c r="L41" s="275">
        <v>10</v>
      </c>
      <c r="M41" s="270">
        <f t="shared" si="6"/>
        <v>-0.5238095238095238</v>
      </c>
      <c r="N41" s="276">
        <f t="shared" si="3"/>
        <v>2581</v>
      </c>
      <c r="O41" s="269">
        <f t="shared" si="4"/>
        <v>2086</v>
      </c>
      <c r="P41" s="41">
        <f t="shared" si="1"/>
        <v>-0.19178612940720652</v>
      </c>
    </row>
    <row r="42" spans="1:16" ht="12.75">
      <c r="A42" s="191" t="s">
        <v>53</v>
      </c>
      <c r="B42" s="265">
        <v>3248</v>
      </c>
      <c r="C42" s="266">
        <v>3595</v>
      </c>
      <c r="D42" s="267">
        <f t="shared" si="2"/>
        <v>0.10683497536945813</v>
      </c>
      <c r="E42" s="265">
        <v>517</v>
      </c>
      <c r="F42" s="266">
        <v>591</v>
      </c>
      <c r="G42" s="41">
        <f t="shared" si="7"/>
        <v>0.14313346228239845</v>
      </c>
      <c r="H42" s="271">
        <v>116</v>
      </c>
      <c r="I42" s="3">
        <v>144</v>
      </c>
      <c r="J42" s="267">
        <f>(I42-H42)/H42</f>
        <v>0.2413793103448276</v>
      </c>
      <c r="K42" s="278">
        <v>32</v>
      </c>
      <c r="L42" s="275">
        <v>33</v>
      </c>
      <c r="M42" s="270">
        <f t="shared" si="6"/>
        <v>0.03125</v>
      </c>
      <c r="N42" s="276">
        <f t="shared" si="3"/>
        <v>3913</v>
      </c>
      <c r="O42" s="269">
        <f t="shared" si="4"/>
        <v>4363</v>
      </c>
      <c r="P42" s="41">
        <f t="shared" si="1"/>
        <v>0.11500127779197547</v>
      </c>
    </row>
    <row r="43" spans="1:16" ht="12.75">
      <c r="A43" s="191" t="s">
        <v>55</v>
      </c>
      <c r="B43" s="265">
        <v>1165</v>
      </c>
      <c r="C43" s="266">
        <v>1387</v>
      </c>
      <c r="D43" s="267">
        <f t="shared" si="2"/>
        <v>0.1905579399141631</v>
      </c>
      <c r="E43" s="265">
        <v>412</v>
      </c>
      <c r="F43" s="266">
        <v>438</v>
      </c>
      <c r="G43" s="41">
        <f t="shared" si="7"/>
        <v>0.06310679611650485</v>
      </c>
      <c r="H43" s="271">
        <v>84</v>
      </c>
      <c r="I43" s="275">
        <v>41</v>
      </c>
      <c r="J43" s="267">
        <f>(I43-H43)/H43</f>
        <v>-0.5119047619047619</v>
      </c>
      <c r="K43" s="278">
        <v>22</v>
      </c>
      <c r="L43" s="275">
        <v>41</v>
      </c>
      <c r="M43" s="270">
        <f t="shared" si="6"/>
        <v>0.8636363636363636</v>
      </c>
      <c r="N43" s="276">
        <f t="shared" si="3"/>
        <v>1683</v>
      </c>
      <c r="O43" s="269">
        <f t="shared" si="4"/>
        <v>1907</v>
      </c>
      <c r="P43" s="41">
        <f t="shared" si="1"/>
        <v>0.13309566250742721</v>
      </c>
    </row>
    <row r="44" spans="1:16" ht="12.75">
      <c r="A44" s="191" t="s">
        <v>54</v>
      </c>
      <c r="B44" s="265">
        <v>821</v>
      </c>
      <c r="C44" s="266">
        <v>740</v>
      </c>
      <c r="D44" s="267">
        <f t="shared" si="2"/>
        <v>-0.09866017052375152</v>
      </c>
      <c r="E44" s="265">
        <v>344</v>
      </c>
      <c r="F44" s="266">
        <v>417</v>
      </c>
      <c r="G44" s="41">
        <f t="shared" si="7"/>
        <v>0.21220930232558138</v>
      </c>
      <c r="H44" s="271"/>
      <c r="I44" s="275"/>
      <c r="J44" s="267"/>
      <c r="K44" s="278">
        <v>61</v>
      </c>
      <c r="L44" s="275">
        <v>97</v>
      </c>
      <c r="M44" s="270">
        <f t="shared" si="6"/>
        <v>0.5901639344262295</v>
      </c>
      <c r="N44" s="276">
        <f t="shared" si="3"/>
        <v>1226</v>
      </c>
      <c r="O44" s="269">
        <f>SUM(C44+F44+I44+L44)</f>
        <v>1254</v>
      </c>
      <c r="P44" s="41">
        <f t="shared" si="1"/>
        <v>0.022838499184339316</v>
      </c>
    </row>
    <row r="45" spans="1:16" ht="12.75">
      <c r="A45" s="191" t="s">
        <v>56</v>
      </c>
      <c r="B45" s="265">
        <v>1997</v>
      </c>
      <c r="C45" s="266">
        <v>1484</v>
      </c>
      <c r="D45" s="267">
        <f t="shared" si="2"/>
        <v>-0.256885327991988</v>
      </c>
      <c r="E45" s="265">
        <v>1290</v>
      </c>
      <c r="F45" s="277">
        <v>1071</v>
      </c>
      <c r="G45" s="41">
        <f t="shared" si="7"/>
        <v>-0.1697674418604651</v>
      </c>
      <c r="H45" s="271">
        <v>237</v>
      </c>
      <c r="I45" s="3">
        <v>363</v>
      </c>
      <c r="J45" s="267">
        <f>(I45-H45)/H45</f>
        <v>0.5316455696202531</v>
      </c>
      <c r="K45" s="278">
        <v>224</v>
      </c>
      <c r="L45" s="3">
        <v>690</v>
      </c>
      <c r="M45" s="270">
        <f t="shared" si="6"/>
        <v>2.080357142857143</v>
      </c>
      <c r="N45" s="276">
        <f t="shared" si="3"/>
        <v>3748</v>
      </c>
      <c r="O45" s="269">
        <f>SUM(C45+F45+I45+L45)</f>
        <v>3608</v>
      </c>
      <c r="P45" s="41">
        <f t="shared" si="1"/>
        <v>-0.03735325506937033</v>
      </c>
    </row>
    <row r="46" spans="1:16" ht="12.75">
      <c r="A46" s="191" t="s">
        <v>105</v>
      </c>
      <c r="B46" s="278">
        <v>148</v>
      </c>
      <c r="C46" s="266">
        <v>152</v>
      </c>
      <c r="D46" s="267">
        <f t="shared" si="2"/>
        <v>0.02702702702702703</v>
      </c>
      <c r="E46" s="268">
        <v>76</v>
      </c>
      <c r="F46" s="269"/>
      <c r="G46" s="41"/>
      <c r="H46" s="271"/>
      <c r="I46" s="272"/>
      <c r="J46" s="267"/>
      <c r="K46" s="268"/>
      <c r="L46" s="272">
        <v>6</v>
      </c>
      <c r="M46" s="270"/>
      <c r="N46" s="276">
        <f t="shared" si="3"/>
        <v>224</v>
      </c>
      <c r="O46" s="269">
        <f t="shared" si="4"/>
        <v>158</v>
      </c>
      <c r="P46" s="41">
        <f t="shared" si="1"/>
        <v>-0.29464285714285715</v>
      </c>
    </row>
    <row r="47" spans="1:16" ht="12.75">
      <c r="A47" s="281" t="s">
        <v>57</v>
      </c>
      <c r="B47" s="282">
        <f>SUM(B9:B46)</f>
        <v>64868</v>
      </c>
      <c r="C47" s="283">
        <f>SUM(C9:C46)</f>
        <v>64127</v>
      </c>
      <c r="D47" s="284">
        <f t="shared" si="2"/>
        <v>-0.011423197878769192</v>
      </c>
      <c r="E47" s="282">
        <f>SUM(E9:E46)</f>
        <v>18484</v>
      </c>
      <c r="F47" s="283">
        <f>SUM(F9:F46)</f>
        <v>18759</v>
      </c>
      <c r="G47" s="285">
        <f>(F47-E47)/E47</f>
        <v>0.014877732092620645</v>
      </c>
      <c r="H47" s="286">
        <f>SUM(H9:H46)</f>
        <v>1383</v>
      </c>
      <c r="I47" s="287">
        <f>SUM(I9:I46)</f>
        <v>1517</v>
      </c>
      <c r="J47" s="284">
        <f>(I47-H47)/H47</f>
        <v>0.09689081706435286</v>
      </c>
      <c r="K47" s="282">
        <f>SUM(K9:K46)</f>
        <v>3794</v>
      </c>
      <c r="L47" s="283">
        <f>SUM(L9:L46)</f>
        <v>4450</v>
      </c>
      <c r="M47" s="285">
        <f>(L47-K47)/K47</f>
        <v>0.17290458618871904</v>
      </c>
      <c r="N47" s="288">
        <f>SUM(N9:N46)</f>
        <v>88529</v>
      </c>
      <c r="O47" s="283">
        <f>SUM(O9:O46)</f>
        <v>88853</v>
      </c>
      <c r="P47" s="285">
        <f t="shared" si="1"/>
        <v>0.003659817686859673</v>
      </c>
    </row>
    <row r="48" spans="1:16" ht="12.75">
      <c r="A48" s="199" t="s">
        <v>8</v>
      </c>
      <c r="B48" s="290"/>
      <c r="C48" s="291"/>
      <c r="D48" s="292"/>
      <c r="E48" s="290"/>
      <c r="F48" s="291"/>
      <c r="G48" s="293"/>
      <c r="H48" s="294"/>
      <c r="I48" s="295"/>
      <c r="J48" s="292"/>
      <c r="K48" s="290"/>
      <c r="L48" s="291"/>
      <c r="M48" s="293"/>
      <c r="N48" s="296"/>
      <c r="O48" s="291"/>
      <c r="P48" s="293"/>
    </row>
    <row r="49" spans="1:16" ht="12.75">
      <c r="A49" s="47" t="s">
        <v>30</v>
      </c>
      <c r="B49" s="290"/>
      <c r="C49" s="280">
        <v>44</v>
      </c>
      <c r="D49" s="292"/>
      <c r="E49" s="290"/>
      <c r="F49" s="291"/>
      <c r="G49" s="293"/>
      <c r="H49" s="294"/>
      <c r="I49" s="295"/>
      <c r="J49" s="292"/>
      <c r="K49" s="290"/>
      <c r="L49" s="291"/>
      <c r="M49" s="293"/>
      <c r="N49" s="296"/>
      <c r="O49" s="269">
        <f aca="true" t="shared" si="8" ref="O49:O55">SUM(C49+F49+I49+L49)</f>
        <v>44</v>
      </c>
      <c r="P49" s="293"/>
    </row>
    <row r="50" spans="1:16" ht="12.75">
      <c r="A50" s="47" t="s">
        <v>33</v>
      </c>
      <c r="B50" s="290"/>
      <c r="C50" s="280"/>
      <c r="D50" s="292"/>
      <c r="E50" s="290"/>
      <c r="F50" s="291"/>
      <c r="G50" s="293"/>
      <c r="H50" s="294"/>
      <c r="I50" s="295"/>
      <c r="J50" s="292"/>
      <c r="K50" s="290"/>
      <c r="L50" s="291"/>
      <c r="M50" s="293"/>
      <c r="N50" s="296"/>
      <c r="O50" s="269"/>
      <c r="P50" s="293"/>
    </row>
    <row r="51" spans="1:16" ht="12.75">
      <c r="A51" s="47" t="s">
        <v>34</v>
      </c>
      <c r="B51" s="290"/>
      <c r="C51" s="280"/>
      <c r="D51" s="292"/>
      <c r="E51" s="290"/>
      <c r="F51" s="280">
        <v>72</v>
      </c>
      <c r="G51" s="293"/>
      <c r="H51" s="294"/>
      <c r="I51" s="300">
        <v>168</v>
      </c>
      <c r="J51" s="292"/>
      <c r="K51" s="290"/>
      <c r="L51" s="291"/>
      <c r="M51" s="293"/>
      <c r="N51" s="296"/>
      <c r="O51" s="269">
        <f t="shared" si="8"/>
        <v>240</v>
      </c>
      <c r="P51" s="293"/>
    </row>
    <row r="52" spans="1:16" ht="12.75">
      <c r="A52" s="47" t="s">
        <v>36</v>
      </c>
      <c r="B52" s="290"/>
      <c r="C52" s="280">
        <v>210</v>
      </c>
      <c r="D52" s="292"/>
      <c r="E52" s="290"/>
      <c r="F52" s="291"/>
      <c r="G52" s="293"/>
      <c r="H52" s="294"/>
      <c r="I52" s="300"/>
      <c r="J52" s="292"/>
      <c r="K52" s="290"/>
      <c r="L52" s="291"/>
      <c r="M52" s="293"/>
      <c r="N52" s="296"/>
      <c r="O52" s="269">
        <f t="shared" si="8"/>
        <v>210</v>
      </c>
      <c r="P52" s="293"/>
    </row>
    <row r="53" spans="1:16" ht="12.75">
      <c r="A53" s="47" t="s">
        <v>168</v>
      </c>
      <c r="B53" s="290"/>
      <c r="C53" s="280"/>
      <c r="D53" s="292"/>
      <c r="E53" s="290"/>
      <c r="F53" s="291"/>
      <c r="G53" s="293"/>
      <c r="H53" s="294"/>
      <c r="I53" s="300"/>
      <c r="J53" s="292"/>
      <c r="K53" s="290"/>
      <c r="L53" s="280">
        <v>48</v>
      </c>
      <c r="M53" s="293"/>
      <c r="N53" s="296"/>
      <c r="O53" s="269">
        <f t="shared" si="8"/>
        <v>48</v>
      </c>
      <c r="P53" s="293"/>
    </row>
    <row r="54" spans="1:16" ht="12.75">
      <c r="A54" s="47" t="s">
        <v>44</v>
      </c>
      <c r="B54" s="290"/>
      <c r="C54" s="280">
        <v>150</v>
      </c>
      <c r="D54" s="292"/>
      <c r="E54" s="290"/>
      <c r="F54" s="291"/>
      <c r="G54" s="293"/>
      <c r="H54" s="294"/>
      <c r="I54" s="300"/>
      <c r="J54" s="292"/>
      <c r="K54" s="290"/>
      <c r="L54" s="291"/>
      <c r="M54" s="293"/>
      <c r="N54" s="296"/>
      <c r="O54" s="269">
        <f t="shared" si="8"/>
        <v>150</v>
      </c>
      <c r="P54" s="293"/>
    </row>
    <row r="55" spans="1:16" ht="12.75">
      <c r="A55" s="47" t="s">
        <v>43</v>
      </c>
      <c r="B55" s="290"/>
      <c r="C55" s="280">
        <v>50</v>
      </c>
      <c r="D55" s="292"/>
      <c r="E55" s="290"/>
      <c r="F55" s="291"/>
      <c r="G55" s="293"/>
      <c r="H55" s="294"/>
      <c r="I55" s="300">
        <v>10</v>
      </c>
      <c r="J55" s="292"/>
      <c r="K55" s="290"/>
      <c r="L55" s="291"/>
      <c r="M55" s="293"/>
      <c r="N55" s="296"/>
      <c r="O55" s="269">
        <f t="shared" si="8"/>
        <v>60</v>
      </c>
      <c r="P55" s="293"/>
    </row>
    <row r="56" spans="1:16" ht="12.75">
      <c r="A56" s="47" t="s">
        <v>48</v>
      </c>
      <c r="B56" s="297"/>
      <c r="C56" s="280">
        <v>78</v>
      </c>
      <c r="D56" s="298"/>
      <c r="E56" s="297"/>
      <c r="F56" s="280"/>
      <c r="G56" s="60"/>
      <c r="H56" s="299"/>
      <c r="I56" s="300"/>
      <c r="J56" s="298"/>
      <c r="K56" s="297"/>
      <c r="L56" s="280"/>
      <c r="M56" s="60"/>
      <c r="N56" s="301"/>
      <c r="O56" s="269">
        <f aca="true" t="shared" si="9" ref="O56:O62">SUM(C56+F56+I56+L56)</f>
        <v>78</v>
      </c>
      <c r="P56" s="60"/>
    </row>
    <row r="57" spans="1:16" ht="12.75">
      <c r="A57" s="47" t="s">
        <v>49</v>
      </c>
      <c r="B57" s="297"/>
      <c r="C57" s="280"/>
      <c r="D57" s="298"/>
      <c r="E57" s="297"/>
      <c r="F57" s="280"/>
      <c r="G57" s="60"/>
      <c r="H57" s="299"/>
      <c r="I57" s="300"/>
      <c r="J57" s="298"/>
      <c r="K57" s="297"/>
      <c r="L57" s="280"/>
      <c r="M57" s="60"/>
      <c r="N57" s="301"/>
      <c r="O57" s="269"/>
      <c r="P57" s="60"/>
    </row>
    <row r="58" spans="1:16" ht="12.75">
      <c r="A58" s="47" t="s">
        <v>51</v>
      </c>
      <c r="B58" s="297"/>
      <c r="C58" s="280">
        <v>54</v>
      </c>
      <c r="D58" s="298"/>
      <c r="E58" s="297"/>
      <c r="F58" s="280"/>
      <c r="G58" s="60"/>
      <c r="H58" s="299"/>
      <c r="I58" s="300"/>
      <c r="J58" s="298"/>
      <c r="K58" s="297"/>
      <c r="L58" s="280"/>
      <c r="M58" s="60"/>
      <c r="N58" s="301"/>
      <c r="O58" s="269">
        <f t="shared" si="9"/>
        <v>54</v>
      </c>
      <c r="P58" s="60"/>
    </row>
    <row r="59" spans="1:16" ht="12.75">
      <c r="A59" s="47" t="s">
        <v>50</v>
      </c>
      <c r="B59" s="297"/>
      <c r="C59" s="280">
        <v>120</v>
      </c>
      <c r="D59" s="298"/>
      <c r="E59" s="297"/>
      <c r="F59" s="280"/>
      <c r="G59" s="60"/>
      <c r="H59" s="299"/>
      <c r="I59" s="300"/>
      <c r="J59" s="298"/>
      <c r="K59" s="297"/>
      <c r="L59" s="280"/>
      <c r="M59" s="60"/>
      <c r="N59" s="301"/>
      <c r="O59" s="269">
        <f t="shared" si="9"/>
        <v>120</v>
      </c>
      <c r="P59" s="60"/>
    </row>
    <row r="60" spans="1:16" ht="12.75">
      <c r="A60" s="47" t="s">
        <v>52</v>
      </c>
      <c r="B60" s="297"/>
      <c r="C60" s="280"/>
      <c r="D60" s="298"/>
      <c r="E60" s="297"/>
      <c r="F60" s="280"/>
      <c r="G60" s="60"/>
      <c r="H60" s="299"/>
      <c r="I60" s="300"/>
      <c r="J60" s="298"/>
      <c r="K60" s="297"/>
      <c r="L60" s="280"/>
      <c r="M60" s="60"/>
      <c r="N60" s="301"/>
      <c r="O60" s="269"/>
      <c r="P60" s="60"/>
    </row>
    <row r="61" spans="1:16" ht="12.75">
      <c r="A61" s="47" t="s">
        <v>56</v>
      </c>
      <c r="B61" s="297"/>
      <c r="C61" s="280">
        <v>52</v>
      </c>
      <c r="D61" s="298"/>
      <c r="E61" s="297"/>
      <c r="F61" s="280"/>
      <c r="G61" s="60"/>
      <c r="H61" s="299"/>
      <c r="I61" s="300">
        <v>156</v>
      </c>
      <c r="J61" s="298"/>
      <c r="K61" s="297"/>
      <c r="L61" s="280"/>
      <c r="M61" s="60"/>
      <c r="N61" s="301"/>
      <c r="O61" s="269">
        <f t="shared" si="9"/>
        <v>208</v>
      </c>
      <c r="P61" s="60"/>
    </row>
    <row r="62" spans="1:16" ht="12.75">
      <c r="A62" s="47" t="s">
        <v>99</v>
      </c>
      <c r="B62" s="297"/>
      <c r="C62" s="280">
        <v>54</v>
      </c>
      <c r="D62" s="298"/>
      <c r="E62" s="297"/>
      <c r="F62" s="280"/>
      <c r="G62" s="60"/>
      <c r="H62" s="299"/>
      <c r="I62" s="300"/>
      <c r="J62" s="298"/>
      <c r="K62" s="297"/>
      <c r="L62" s="280"/>
      <c r="M62" s="60"/>
      <c r="N62" s="301"/>
      <c r="O62" s="269">
        <f t="shared" si="9"/>
        <v>54</v>
      </c>
      <c r="P62" s="60"/>
    </row>
    <row r="63" spans="1:16" ht="12.75">
      <c r="A63" s="19" t="s">
        <v>167</v>
      </c>
      <c r="B63" s="340">
        <v>904</v>
      </c>
      <c r="C63" s="341">
        <f>SUM(C49:C62)</f>
        <v>812</v>
      </c>
      <c r="D63" s="367">
        <f t="shared" si="2"/>
        <v>-0.10176991150442478</v>
      </c>
      <c r="E63" s="340">
        <v>192</v>
      </c>
      <c r="F63" s="341">
        <f>SUM(F49:F62)</f>
        <v>72</v>
      </c>
      <c r="G63" s="342">
        <f>(F63-E63)/E63</f>
        <v>-0.625</v>
      </c>
      <c r="H63" s="365">
        <v>120</v>
      </c>
      <c r="I63" s="366">
        <f>SUM(I49:I62)</f>
        <v>334</v>
      </c>
      <c r="J63" s="342">
        <f>(I63-H63)/H63</f>
        <v>1.7833333333333334</v>
      </c>
      <c r="K63" s="340">
        <v>24</v>
      </c>
      <c r="L63" s="341">
        <f>SUM(L49:L62)</f>
        <v>48</v>
      </c>
      <c r="M63" s="342">
        <f>(L63-K63)/K63</f>
        <v>1</v>
      </c>
      <c r="N63" s="341">
        <f>SUM(B63+E63+H63+K63)</f>
        <v>1240</v>
      </c>
      <c r="O63" s="341">
        <f>SUM(O49:O62)</f>
        <v>1266</v>
      </c>
      <c r="P63" s="342">
        <f>(O63-N63)/N63</f>
        <v>0.020967741935483872</v>
      </c>
    </row>
    <row r="64" spans="1:16" ht="12.75">
      <c r="A64" s="32" t="s">
        <v>58</v>
      </c>
      <c r="B64" s="261"/>
      <c r="C64" s="262"/>
      <c r="D64" s="260"/>
      <c r="E64" s="363"/>
      <c r="F64" s="262"/>
      <c r="G64" s="263"/>
      <c r="H64" s="264"/>
      <c r="I64" s="259"/>
      <c r="J64" s="260"/>
      <c r="K64" s="261"/>
      <c r="L64" s="259"/>
      <c r="M64" s="263"/>
      <c r="N64" s="364"/>
      <c r="O64" s="259"/>
      <c r="P64" s="263"/>
    </row>
    <row r="65" spans="1:16" ht="12.75">
      <c r="A65" s="191" t="s">
        <v>59</v>
      </c>
      <c r="B65" s="265">
        <v>1485</v>
      </c>
      <c r="C65" s="269">
        <v>1508</v>
      </c>
      <c r="D65" s="267">
        <f t="shared" si="2"/>
        <v>0.015488215488215488</v>
      </c>
      <c r="E65" s="265">
        <v>1582</v>
      </c>
      <c r="F65" s="266">
        <v>1706</v>
      </c>
      <c r="G65" s="60">
        <f aca="true" t="shared" si="10" ref="G65:G79">(F65-E65)/E65</f>
        <v>0.07838179519595449</v>
      </c>
      <c r="H65" s="307">
        <v>233</v>
      </c>
      <c r="I65" s="3">
        <v>216</v>
      </c>
      <c r="J65" s="267">
        <f>(I65-H65)/H65</f>
        <v>-0.07296137339055794</v>
      </c>
      <c r="K65" s="278">
        <v>53</v>
      </c>
      <c r="L65" s="3">
        <v>91</v>
      </c>
      <c r="M65" s="270">
        <f>(L65-K65)/K65</f>
        <v>0.7169811320754716</v>
      </c>
      <c r="N65" s="276">
        <f aca="true" t="shared" si="11" ref="N65:N78">SUM(B65+E65+H65+K65)</f>
        <v>3353</v>
      </c>
      <c r="O65" s="269">
        <f>SUM(C65+F65+I65+L65)</f>
        <v>3521</v>
      </c>
      <c r="P65" s="60">
        <f aca="true" t="shared" si="12" ref="P65:P79">(O65-N65)/N65</f>
        <v>0.05010438413361169</v>
      </c>
    </row>
    <row r="66" spans="1:16" ht="12.75">
      <c r="A66" s="191" t="s">
        <v>5</v>
      </c>
      <c r="B66" s="265">
        <v>28</v>
      </c>
      <c r="C66" s="269">
        <v>30</v>
      </c>
      <c r="D66" s="267">
        <f t="shared" si="2"/>
        <v>0.07142857142857142</v>
      </c>
      <c r="E66" s="268"/>
      <c r="F66" s="277"/>
      <c r="G66" s="60"/>
      <c r="H66" s="271"/>
      <c r="I66" s="308"/>
      <c r="J66" s="48"/>
      <c r="K66" s="274"/>
      <c r="L66" s="272"/>
      <c r="M66" s="60"/>
      <c r="N66" s="276">
        <f t="shared" si="11"/>
        <v>28</v>
      </c>
      <c r="O66" s="269">
        <f>SUM(C66+F66+I66+L66)</f>
        <v>30</v>
      </c>
      <c r="P66" s="60">
        <f t="shared" si="12"/>
        <v>0.07142857142857142</v>
      </c>
    </row>
    <row r="67" spans="1:16" ht="12.75">
      <c r="A67" s="191" t="s">
        <v>60</v>
      </c>
      <c r="B67" s="265">
        <v>120</v>
      </c>
      <c r="C67" s="269">
        <v>201</v>
      </c>
      <c r="D67" s="267">
        <f t="shared" si="2"/>
        <v>0.675</v>
      </c>
      <c r="E67" s="265">
        <v>39</v>
      </c>
      <c r="F67" s="280">
        <v>141</v>
      </c>
      <c r="G67" s="60">
        <f t="shared" si="10"/>
        <v>2.6153846153846154</v>
      </c>
      <c r="H67" s="271"/>
      <c r="I67" s="308"/>
      <c r="J67" s="48"/>
      <c r="K67" s="274"/>
      <c r="L67" s="272"/>
      <c r="M67" s="60"/>
      <c r="N67" s="276">
        <f t="shared" si="11"/>
        <v>159</v>
      </c>
      <c r="O67" s="269">
        <f aca="true" t="shared" si="13" ref="O67:O78">SUM(C67+F67+I67+L67)</f>
        <v>342</v>
      </c>
      <c r="P67" s="60">
        <f t="shared" si="12"/>
        <v>1.150943396226415</v>
      </c>
    </row>
    <row r="68" spans="1:16" ht="12.75">
      <c r="A68" s="191" t="s">
        <v>61</v>
      </c>
      <c r="B68" s="265">
        <v>862</v>
      </c>
      <c r="C68" s="269">
        <v>905</v>
      </c>
      <c r="D68" s="267">
        <f t="shared" si="2"/>
        <v>0.04988399071925754</v>
      </c>
      <c r="E68" s="265">
        <v>2480</v>
      </c>
      <c r="F68" s="266">
        <v>1801</v>
      </c>
      <c r="G68" s="60">
        <f t="shared" si="10"/>
        <v>-0.2737903225806452</v>
      </c>
      <c r="H68" s="271"/>
      <c r="I68" s="308"/>
      <c r="J68" s="48"/>
      <c r="K68" s="278">
        <v>132</v>
      </c>
      <c r="L68" s="3">
        <v>104</v>
      </c>
      <c r="M68" s="270">
        <f aca="true" t="shared" si="14" ref="M68:M78">(L68-K68)/K68</f>
        <v>-0.21212121212121213</v>
      </c>
      <c r="N68" s="276">
        <f t="shared" si="11"/>
        <v>3474</v>
      </c>
      <c r="O68" s="269">
        <f t="shared" si="13"/>
        <v>2810</v>
      </c>
      <c r="P68" s="60">
        <f t="shared" si="12"/>
        <v>-0.1911341393206678</v>
      </c>
    </row>
    <row r="69" spans="1:16" ht="12.75">
      <c r="A69" s="191" t="s">
        <v>62</v>
      </c>
      <c r="B69" s="265">
        <v>736</v>
      </c>
      <c r="C69" s="275">
        <v>606</v>
      </c>
      <c r="D69" s="267">
        <f t="shared" si="2"/>
        <v>-0.1766304347826087</v>
      </c>
      <c r="E69" s="265">
        <v>1269</v>
      </c>
      <c r="F69" s="266">
        <v>1213</v>
      </c>
      <c r="G69" s="60">
        <f t="shared" si="10"/>
        <v>-0.04412923561859732</v>
      </c>
      <c r="H69" s="307">
        <v>401</v>
      </c>
      <c r="I69" s="3">
        <v>314</v>
      </c>
      <c r="J69" s="267">
        <f>(I69-H69)/H69</f>
        <v>-0.2169576059850374</v>
      </c>
      <c r="K69" s="278">
        <v>41</v>
      </c>
      <c r="L69" s="275">
        <v>16</v>
      </c>
      <c r="M69" s="270">
        <f t="shared" si="14"/>
        <v>-0.6097560975609756</v>
      </c>
      <c r="N69" s="276">
        <f t="shared" si="11"/>
        <v>2447</v>
      </c>
      <c r="O69" s="269">
        <f t="shared" si="13"/>
        <v>2149</v>
      </c>
      <c r="P69" s="60">
        <f t="shared" si="12"/>
        <v>-0.12178177360032694</v>
      </c>
    </row>
    <row r="70" spans="1:16" ht="12.75">
      <c r="A70" s="191" t="s">
        <v>63</v>
      </c>
      <c r="B70" s="265">
        <v>510</v>
      </c>
      <c r="C70" s="3">
        <v>411</v>
      </c>
      <c r="D70" s="267">
        <f t="shared" si="2"/>
        <v>-0.19411764705882353</v>
      </c>
      <c r="E70" s="265">
        <v>186</v>
      </c>
      <c r="F70" s="266">
        <v>336</v>
      </c>
      <c r="G70" s="60">
        <f t="shared" si="10"/>
        <v>0.8064516129032258</v>
      </c>
      <c r="H70" s="307">
        <v>195</v>
      </c>
      <c r="I70" s="275">
        <v>174</v>
      </c>
      <c r="J70" s="267">
        <f>(I70-H70)/H70</f>
        <v>-0.1076923076923077</v>
      </c>
      <c r="K70" s="278"/>
      <c r="L70" s="275"/>
      <c r="M70" s="270"/>
      <c r="N70" s="276">
        <f t="shared" si="11"/>
        <v>891</v>
      </c>
      <c r="O70" s="269">
        <f t="shared" si="13"/>
        <v>921</v>
      </c>
      <c r="P70" s="60">
        <f t="shared" si="12"/>
        <v>0.03367003367003367</v>
      </c>
    </row>
    <row r="71" spans="1:16" ht="12.75">
      <c r="A71" s="191" t="s">
        <v>64</v>
      </c>
      <c r="B71" s="265"/>
      <c r="C71" s="269"/>
      <c r="D71" s="267"/>
      <c r="E71" s="265">
        <v>339</v>
      </c>
      <c r="F71" s="266">
        <v>268</v>
      </c>
      <c r="G71" s="60">
        <f t="shared" si="10"/>
        <v>-0.20943952802359883</v>
      </c>
      <c r="H71" s="271"/>
      <c r="I71" s="308"/>
      <c r="J71" s="48"/>
      <c r="K71" s="278">
        <v>17</v>
      </c>
      <c r="L71" s="275">
        <v>33</v>
      </c>
      <c r="M71" s="270">
        <f t="shared" si="14"/>
        <v>0.9411764705882353</v>
      </c>
      <c r="N71" s="276">
        <f t="shared" si="11"/>
        <v>356</v>
      </c>
      <c r="O71" s="269">
        <f t="shared" si="13"/>
        <v>301</v>
      </c>
      <c r="P71" s="60">
        <f t="shared" si="12"/>
        <v>-0.1544943820224719</v>
      </c>
    </row>
    <row r="72" spans="1:16" ht="12.75">
      <c r="A72" s="191" t="s">
        <v>65</v>
      </c>
      <c r="B72" s="265">
        <v>1218</v>
      </c>
      <c r="C72" s="277">
        <v>1171</v>
      </c>
      <c r="D72" s="267">
        <f t="shared" si="2"/>
        <v>-0.03858784893267652</v>
      </c>
      <c r="E72" s="265">
        <v>1497</v>
      </c>
      <c r="F72" s="266">
        <v>1202</v>
      </c>
      <c r="G72" s="60">
        <f t="shared" si="10"/>
        <v>-0.19706078824315298</v>
      </c>
      <c r="H72" s="307">
        <v>137</v>
      </c>
      <c r="I72" s="275">
        <v>102</v>
      </c>
      <c r="J72" s="267">
        <f aca="true" t="shared" si="15" ref="J72:J78">(I72-H72)/H72</f>
        <v>-0.25547445255474455</v>
      </c>
      <c r="K72" s="278">
        <v>120</v>
      </c>
      <c r="L72" s="275">
        <v>179</v>
      </c>
      <c r="M72" s="270">
        <f t="shared" si="14"/>
        <v>0.49166666666666664</v>
      </c>
      <c r="N72" s="276">
        <f t="shared" si="11"/>
        <v>2972</v>
      </c>
      <c r="O72" s="269">
        <f t="shared" si="13"/>
        <v>2654</v>
      </c>
      <c r="P72" s="60">
        <f t="shared" si="12"/>
        <v>-0.10699865410497982</v>
      </c>
    </row>
    <row r="73" spans="1:16" ht="12.75">
      <c r="A73" s="191" t="s">
        <v>141</v>
      </c>
      <c r="B73" s="268"/>
      <c r="C73" s="269"/>
      <c r="D73" s="267"/>
      <c r="E73" s="265"/>
      <c r="F73" s="266"/>
      <c r="G73" s="60"/>
      <c r="H73" s="307">
        <v>10</v>
      </c>
      <c r="I73" s="275"/>
      <c r="J73" s="267"/>
      <c r="K73" s="274"/>
      <c r="L73" s="275"/>
      <c r="M73" s="270"/>
      <c r="N73" s="276">
        <f t="shared" si="11"/>
        <v>10</v>
      </c>
      <c r="O73" s="269">
        <f t="shared" si="13"/>
        <v>0</v>
      </c>
      <c r="P73" s="60">
        <f t="shared" si="12"/>
        <v>-1</v>
      </c>
    </row>
    <row r="74" spans="1:16" ht="12.75">
      <c r="A74" s="191" t="s">
        <v>136</v>
      </c>
      <c r="B74" s="265">
        <v>125</v>
      </c>
      <c r="C74" s="277">
        <v>136</v>
      </c>
      <c r="D74" s="267">
        <f t="shared" si="2"/>
        <v>0.088</v>
      </c>
      <c r="E74" s="265">
        <v>865</v>
      </c>
      <c r="F74" s="266">
        <v>890</v>
      </c>
      <c r="G74" s="60">
        <f t="shared" si="10"/>
        <v>0.028901734104046242</v>
      </c>
      <c r="H74" s="307">
        <v>458</v>
      </c>
      <c r="I74" s="275">
        <v>410</v>
      </c>
      <c r="J74" s="267">
        <f t="shared" si="15"/>
        <v>-0.10480349344978165</v>
      </c>
      <c r="K74" s="278">
        <v>75</v>
      </c>
      <c r="L74" s="275">
        <v>68</v>
      </c>
      <c r="M74" s="270">
        <f t="shared" si="14"/>
        <v>-0.09333333333333334</v>
      </c>
      <c r="N74" s="276">
        <f t="shared" si="11"/>
        <v>1523</v>
      </c>
      <c r="O74" s="269">
        <f t="shared" si="13"/>
        <v>1504</v>
      </c>
      <c r="P74" s="60">
        <f t="shared" si="12"/>
        <v>-0.01247537754432042</v>
      </c>
    </row>
    <row r="75" spans="1:16" ht="12.75">
      <c r="A75" s="191" t="s">
        <v>66</v>
      </c>
      <c r="B75" s="265">
        <v>996</v>
      </c>
      <c r="C75" s="266">
        <v>941</v>
      </c>
      <c r="D75" s="267">
        <f t="shared" si="2"/>
        <v>-0.055220883534136546</v>
      </c>
      <c r="E75" s="265">
        <v>1531</v>
      </c>
      <c r="F75" s="266">
        <v>1489</v>
      </c>
      <c r="G75" s="60">
        <f>(F75-E75)/E75</f>
        <v>-0.027433050293925537</v>
      </c>
      <c r="H75" s="307">
        <v>168</v>
      </c>
      <c r="I75" s="275">
        <v>312</v>
      </c>
      <c r="J75" s="267">
        <f t="shared" si="15"/>
        <v>0.8571428571428571</v>
      </c>
      <c r="K75" s="278">
        <v>48</v>
      </c>
      <c r="L75" s="275">
        <v>43</v>
      </c>
      <c r="M75" s="270">
        <f t="shared" si="14"/>
        <v>-0.10416666666666667</v>
      </c>
      <c r="N75" s="276">
        <f t="shared" si="11"/>
        <v>2743</v>
      </c>
      <c r="O75" s="269">
        <f>SUM(C75+F75+I75+L75)</f>
        <v>2785</v>
      </c>
      <c r="P75" s="60">
        <f t="shared" si="12"/>
        <v>0.015311702515493984</v>
      </c>
    </row>
    <row r="76" spans="1:16" ht="12.75">
      <c r="A76" s="191" t="s">
        <v>67</v>
      </c>
      <c r="B76" s="265">
        <v>1338</v>
      </c>
      <c r="C76" s="266">
        <v>1302</v>
      </c>
      <c r="D76" s="267">
        <f t="shared" si="2"/>
        <v>-0.026905829596412557</v>
      </c>
      <c r="E76" s="265">
        <v>1626</v>
      </c>
      <c r="F76" s="266">
        <v>1464</v>
      </c>
      <c r="G76" s="60">
        <f>(F76-E76)/E76</f>
        <v>-0.0996309963099631</v>
      </c>
      <c r="H76" s="307">
        <v>234</v>
      </c>
      <c r="I76" s="275">
        <v>273</v>
      </c>
      <c r="J76" s="267">
        <f t="shared" si="15"/>
        <v>0.16666666666666666</v>
      </c>
      <c r="K76" s="278">
        <v>35</v>
      </c>
      <c r="L76" s="275">
        <v>57</v>
      </c>
      <c r="M76" s="270">
        <f t="shared" si="14"/>
        <v>0.6285714285714286</v>
      </c>
      <c r="N76" s="276">
        <f t="shared" si="11"/>
        <v>3233</v>
      </c>
      <c r="O76" s="269">
        <f>SUM(C76+F76+I76+L76)</f>
        <v>3096</v>
      </c>
      <c r="P76" s="60">
        <f t="shared" si="12"/>
        <v>-0.04237550262913702</v>
      </c>
    </row>
    <row r="77" spans="1:16" ht="12.75">
      <c r="A77" s="191" t="s">
        <v>68</v>
      </c>
      <c r="B77" s="265">
        <v>1459</v>
      </c>
      <c r="C77" s="277">
        <v>1390</v>
      </c>
      <c r="D77" s="267">
        <f t="shared" si="2"/>
        <v>-0.047292666209732694</v>
      </c>
      <c r="E77" s="265">
        <v>828</v>
      </c>
      <c r="F77" s="277">
        <v>871</v>
      </c>
      <c r="G77" s="60">
        <f t="shared" si="10"/>
        <v>0.051932367149758456</v>
      </c>
      <c r="H77" s="307">
        <v>210</v>
      </c>
      <c r="I77" s="275">
        <v>210</v>
      </c>
      <c r="J77" s="267">
        <f t="shared" si="15"/>
        <v>0</v>
      </c>
      <c r="K77" s="278">
        <v>61</v>
      </c>
      <c r="L77" s="275">
        <v>29</v>
      </c>
      <c r="M77" s="270">
        <f t="shared" si="14"/>
        <v>-0.5245901639344263</v>
      </c>
      <c r="N77" s="276">
        <f t="shared" si="11"/>
        <v>2558</v>
      </c>
      <c r="O77" s="269">
        <f t="shared" si="13"/>
        <v>2500</v>
      </c>
      <c r="P77" s="60">
        <f t="shared" si="12"/>
        <v>-0.022673964034401875</v>
      </c>
    </row>
    <row r="78" spans="1:16" ht="12.75">
      <c r="A78" s="191" t="s">
        <v>104</v>
      </c>
      <c r="B78" s="268"/>
      <c r="C78" s="269"/>
      <c r="D78" s="267"/>
      <c r="E78" s="268"/>
      <c r="F78" s="280"/>
      <c r="G78" s="60"/>
      <c r="H78" s="307">
        <v>36</v>
      </c>
      <c r="I78" s="309">
        <v>54</v>
      </c>
      <c r="J78" s="267">
        <f t="shared" si="15"/>
        <v>0.5</v>
      </c>
      <c r="K78" s="278">
        <v>23</v>
      </c>
      <c r="L78" s="309">
        <v>66</v>
      </c>
      <c r="M78" s="60">
        <f t="shared" si="14"/>
        <v>1.8695652173913044</v>
      </c>
      <c r="N78" s="276">
        <f t="shared" si="11"/>
        <v>59</v>
      </c>
      <c r="O78" s="269">
        <f t="shared" si="13"/>
        <v>120</v>
      </c>
      <c r="P78" s="60">
        <f t="shared" si="12"/>
        <v>1.0338983050847457</v>
      </c>
    </row>
    <row r="79" spans="1:16" ht="12.75">
      <c r="A79" s="281" t="s">
        <v>69</v>
      </c>
      <c r="B79" s="282">
        <f>SUM(B65:B77)</f>
        <v>8877</v>
      </c>
      <c r="C79" s="283">
        <f>SUM(C65:C77)</f>
        <v>8601</v>
      </c>
      <c r="D79" s="284">
        <f t="shared" si="2"/>
        <v>-0.03109158499493072</v>
      </c>
      <c r="E79" s="282">
        <f>SUM(E65:E78)</f>
        <v>12242</v>
      </c>
      <c r="F79" s="283">
        <f>SUM(F65:F78)</f>
        <v>11381</v>
      </c>
      <c r="G79" s="285">
        <f t="shared" si="10"/>
        <v>-0.07033164515602026</v>
      </c>
      <c r="H79" s="286">
        <f>SUM(H65:H78)</f>
        <v>2082</v>
      </c>
      <c r="I79" s="287">
        <f>SUM(I65:I78)</f>
        <v>2065</v>
      </c>
      <c r="J79" s="284">
        <f>(I79-H79)/H79</f>
        <v>-0.008165225744476465</v>
      </c>
      <c r="K79" s="282">
        <f>SUM(K65:K78)</f>
        <v>605</v>
      </c>
      <c r="L79" s="283">
        <f>SUM(L65:L78)</f>
        <v>686</v>
      </c>
      <c r="M79" s="285">
        <f>(L79-K79)/K79</f>
        <v>0.13388429752066117</v>
      </c>
      <c r="N79" s="288">
        <f>SUM(N65:N78)</f>
        <v>23806</v>
      </c>
      <c r="O79" s="283">
        <f>SUM(O65:O78)</f>
        <v>22733</v>
      </c>
      <c r="P79" s="285">
        <f t="shared" si="12"/>
        <v>-0.04507267075527178</v>
      </c>
    </row>
    <row r="80" spans="1:16" ht="6" customHeight="1">
      <c r="A80" s="310"/>
      <c r="B80" s="303"/>
      <c r="C80" s="269"/>
      <c r="D80" s="304"/>
      <c r="E80" s="268"/>
      <c r="F80" s="269"/>
      <c r="G80" s="305"/>
      <c r="H80" s="306"/>
      <c r="I80" s="308"/>
      <c r="J80" s="304"/>
      <c r="K80" s="303"/>
      <c r="L80" s="272"/>
      <c r="M80" s="305"/>
      <c r="N80" s="306"/>
      <c r="O80" s="272"/>
      <c r="P80" s="305"/>
    </row>
    <row r="81" spans="1:16" ht="12.75">
      <c r="A81" s="30" t="s">
        <v>70</v>
      </c>
      <c r="B81" s="303"/>
      <c r="C81" s="269"/>
      <c r="D81" s="304"/>
      <c r="E81" s="268"/>
      <c r="F81" s="269"/>
      <c r="G81" s="305"/>
      <c r="H81" s="306"/>
      <c r="I81" s="272"/>
      <c r="J81" s="304"/>
      <c r="K81" s="303"/>
      <c r="L81" s="272"/>
      <c r="M81" s="305"/>
      <c r="N81" s="306"/>
      <c r="O81" s="272"/>
      <c r="P81" s="305"/>
    </row>
    <row r="82" spans="1:16" s="317" customFormat="1" ht="12.75">
      <c r="A82" s="191" t="s">
        <v>126</v>
      </c>
      <c r="B82" s="303"/>
      <c r="C82" s="311">
        <v>12</v>
      </c>
      <c r="D82" s="267"/>
      <c r="E82" s="265">
        <v>329</v>
      </c>
      <c r="F82" s="266">
        <v>444</v>
      </c>
      <c r="G82" s="60">
        <f aca="true" t="shared" si="16" ref="G82:G99">(F82-E82)/E82</f>
        <v>0.3495440729483283</v>
      </c>
      <c r="H82" s="312"/>
      <c r="I82" s="313"/>
      <c r="J82" s="314"/>
      <c r="K82" s="315"/>
      <c r="L82" s="272"/>
      <c r="M82" s="316"/>
      <c r="N82" s="276">
        <f aca="true" t="shared" si="17" ref="N82:O99">SUM(B82+E82+H82+K82)</f>
        <v>329</v>
      </c>
      <c r="O82" s="269">
        <f t="shared" si="17"/>
        <v>456</v>
      </c>
      <c r="P82" s="60">
        <f aca="true" t="shared" si="18" ref="P82:P99">(O82-N82)/N82</f>
        <v>0.3860182370820669</v>
      </c>
    </row>
    <row r="83" spans="1:16" ht="12.75">
      <c r="A83" s="191" t="s">
        <v>71</v>
      </c>
      <c r="B83" s="278">
        <v>88</v>
      </c>
      <c r="C83" s="269">
        <v>63</v>
      </c>
      <c r="D83" s="267">
        <f aca="true" t="shared" si="19" ref="D83:D100">(C83-B83)/B83</f>
        <v>-0.2840909090909091</v>
      </c>
      <c r="E83" s="268"/>
      <c r="F83" s="269"/>
      <c r="G83" s="60"/>
      <c r="H83" s="306"/>
      <c r="I83" s="272"/>
      <c r="J83" s="304"/>
      <c r="K83" s="278">
        <v>11</v>
      </c>
      <c r="L83" s="275">
        <v>11</v>
      </c>
      <c r="M83" s="270">
        <f aca="true" t="shared" si="20" ref="M83:M99">(L83-K83)/K83</f>
        <v>0</v>
      </c>
      <c r="N83" s="276">
        <f t="shared" si="17"/>
        <v>99</v>
      </c>
      <c r="O83" s="269">
        <f t="shared" si="17"/>
        <v>74</v>
      </c>
      <c r="P83" s="60">
        <f t="shared" si="18"/>
        <v>-0.25252525252525254</v>
      </c>
    </row>
    <row r="84" spans="1:16" ht="12.75">
      <c r="A84" s="191" t="s">
        <v>72</v>
      </c>
      <c r="B84" s="278">
        <v>397</v>
      </c>
      <c r="C84" s="269">
        <v>685</v>
      </c>
      <c r="D84" s="267">
        <f t="shared" si="19"/>
        <v>0.72544080604534</v>
      </c>
      <c r="E84" s="297">
        <v>1518</v>
      </c>
      <c r="F84" s="280">
        <v>1548</v>
      </c>
      <c r="G84" s="60">
        <f t="shared" si="16"/>
        <v>0.019762845849802372</v>
      </c>
      <c r="H84" s="306"/>
      <c r="I84" s="272"/>
      <c r="J84" s="304"/>
      <c r="K84" s="303"/>
      <c r="L84" s="272"/>
      <c r="M84" s="270"/>
      <c r="N84" s="276">
        <f t="shared" si="17"/>
        <v>1915</v>
      </c>
      <c r="O84" s="269">
        <f t="shared" si="17"/>
        <v>2233</v>
      </c>
      <c r="P84" s="60">
        <f t="shared" si="18"/>
        <v>0.16605744125326372</v>
      </c>
    </row>
    <row r="85" spans="1:16" ht="12.75">
      <c r="A85" s="191" t="s">
        <v>73</v>
      </c>
      <c r="B85" s="265"/>
      <c r="C85" s="269">
        <v>1</v>
      </c>
      <c r="D85" s="267"/>
      <c r="E85" s="268"/>
      <c r="F85" s="269"/>
      <c r="G85" s="60"/>
      <c r="H85" s="307"/>
      <c r="I85" s="272">
        <v>9</v>
      </c>
      <c r="J85" s="48"/>
      <c r="K85" s="278">
        <v>6</v>
      </c>
      <c r="L85" s="275">
        <v>7</v>
      </c>
      <c r="M85" s="270">
        <f t="shared" si="20"/>
        <v>0.16666666666666666</v>
      </c>
      <c r="N85" s="276">
        <f t="shared" si="17"/>
        <v>6</v>
      </c>
      <c r="O85" s="269">
        <f t="shared" si="17"/>
        <v>17</v>
      </c>
      <c r="P85" s="60">
        <f t="shared" si="18"/>
        <v>1.8333333333333333</v>
      </c>
    </row>
    <row r="86" spans="1:16" ht="12.75">
      <c r="A86" s="191" t="s">
        <v>137</v>
      </c>
      <c r="B86" s="265">
        <v>1447</v>
      </c>
      <c r="C86" s="269">
        <v>1673</v>
      </c>
      <c r="D86" s="267">
        <f t="shared" si="19"/>
        <v>0.15618521078092606</v>
      </c>
      <c r="E86" s="268">
        <v>2806</v>
      </c>
      <c r="F86" s="280">
        <v>2912</v>
      </c>
      <c r="G86" s="60">
        <f t="shared" si="16"/>
        <v>0.037776193870277974</v>
      </c>
      <c r="H86" s="306">
        <v>27</v>
      </c>
      <c r="I86" s="275"/>
      <c r="J86" s="48"/>
      <c r="K86" s="303">
        <v>38</v>
      </c>
      <c r="L86" s="318">
        <v>42</v>
      </c>
      <c r="M86" s="270">
        <f t="shared" si="20"/>
        <v>0.10526315789473684</v>
      </c>
      <c r="N86" s="276">
        <f t="shared" si="17"/>
        <v>4318</v>
      </c>
      <c r="O86" s="269">
        <f t="shared" si="17"/>
        <v>4627</v>
      </c>
      <c r="P86" s="60">
        <f t="shared" si="18"/>
        <v>0.07156090782769801</v>
      </c>
    </row>
    <row r="87" spans="1:16" ht="12.75">
      <c r="A87" s="191" t="s">
        <v>74</v>
      </c>
      <c r="B87" s="265">
        <v>195</v>
      </c>
      <c r="C87" s="275">
        <v>357</v>
      </c>
      <c r="D87" s="267">
        <f t="shared" si="19"/>
        <v>0.8307692307692308</v>
      </c>
      <c r="E87" s="265">
        <v>899</v>
      </c>
      <c r="F87" s="266">
        <v>1081</v>
      </c>
      <c r="G87" s="60">
        <f t="shared" si="16"/>
        <v>0.20244716351501668</v>
      </c>
      <c r="H87" s="307">
        <v>44</v>
      </c>
      <c r="I87" s="275"/>
      <c r="J87" s="48"/>
      <c r="K87" s="278"/>
      <c r="L87" s="272"/>
      <c r="M87" s="270"/>
      <c r="N87" s="276">
        <f t="shared" si="17"/>
        <v>1138</v>
      </c>
      <c r="O87" s="269">
        <f t="shared" si="17"/>
        <v>1438</v>
      </c>
      <c r="P87" s="60">
        <f t="shared" si="18"/>
        <v>0.26362038664323373</v>
      </c>
    </row>
    <row r="88" spans="1:16" ht="12.75">
      <c r="A88" s="191" t="s">
        <v>129</v>
      </c>
      <c r="B88" s="265"/>
      <c r="C88" s="269">
        <v>78</v>
      </c>
      <c r="D88" s="267"/>
      <c r="E88" s="268">
        <v>2059</v>
      </c>
      <c r="F88" s="280">
        <v>2034</v>
      </c>
      <c r="G88" s="60">
        <f t="shared" si="16"/>
        <v>-0.012141816415735794</v>
      </c>
      <c r="H88" s="307">
        <v>112</v>
      </c>
      <c r="I88" s="275">
        <v>112</v>
      </c>
      <c r="J88" s="48"/>
      <c r="K88" s="278">
        <v>14</v>
      </c>
      <c r="L88" s="275">
        <v>12</v>
      </c>
      <c r="M88" s="270">
        <f t="shared" si="20"/>
        <v>-0.14285714285714285</v>
      </c>
      <c r="N88" s="276">
        <f t="shared" si="17"/>
        <v>2185</v>
      </c>
      <c r="O88" s="269">
        <f t="shared" si="17"/>
        <v>2236</v>
      </c>
      <c r="P88" s="60">
        <f t="shared" si="18"/>
        <v>0.02334096109839817</v>
      </c>
    </row>
    <row r="89" spans="1:16" ht="12.75">
      <c r="A89" s="191" t="s">
        <v>153</v>
      </c>
      <c r="B89" s="265">
        <v>640</v>
      </c>
      <c r="C89" s="266">
        <v>604</v>
      </c>
      <c r="D89" s="267">
        <f t="shared" si="19"/>
        <v>-0.05625</v>
      </c>
      <c r="E89" s="265">
        <v>1201</v>
      </c>
      <c r="F89" s="280">
        <v>1313</v>
      </c>
      <c r="G89" s="60">
        <f t="shared" si="16"/>
        <v>0.093255620316403</v>
      </c>
      <c r="H89" s="306"/>
      <c r="I89" s="272"/>
      <c r="J89" s="304"/>
      <c r="K89" s="303">
        <v>36</v>
      </c>
      <c r="L89" s="275">
        <v>3</v>
      </c>
      <c r="M89" s="270">
        <f t="shared" si="20"/>
        <v>-0.9166666666666666</v>
      </c>
      <c r="N89" s="276">
        <f t="shared" si="17"/>
        <v>1877</v>
      </c>
      <c r="O89" s="269">
        <f t="shared" si="17"/>
        <v>1920</v>
      </c>
      <c r="P89" s="60">
        <f t="shared" si="18"/>
        <v>0.02290889717634523</v>
      </c>
    </row>
    <row r="90" spans="1:16" ht="12.75">
      <c r="A90" s="191" t="s">
        <v>75</v>
      </c>
      <c r="B90" s="265"/>
      <c r="C90" s="269">
        <v>24</v>
      </c>
      <c r="D90" s="267"/>
      <c r="E90" s="265">
        <v>168</v>
      </c>
      <c r="F90" s="266">
        <v>168</v>
      </c>
      <c r="G90" s="60">
        <f t="shared" si="16"/>
        <v>0</v>
      </c>
      <c r="H90" s="306"/>
      <c r="I90" s="272"/>
      <c r="J90" s="304"/>
      <c r="K90" s="303"/>
      <c r="L90" s="272"/>
      <c r="M90" s="270"/>
      <c r="N90" s="276">
        <f t="shared" si="17"/>
        <v>168</v>
      </c>
      <c r="O90" s="269">
        <f t="shared" si="17"/>
        <v>192</v>
      </c>
      <c r="P90" s="60">
        <f t="shared" si="18"/>
        <v>0.14285714285714285</v>
      </c>
    </row>
    <row r="91" spans="1:16" ht="12.75">
      <c r="A91" s="191" t="s">
        <v>142</v>
      </c>
      <c r="B91" s="268"/>
      <c r="C91" s="269"/>
      <c r="D91" s="267"/>
      <c r="E91" s="265"/>
      <c r="F91" s="280"/>
      <c r="G91" s="60"/>
      <c r="H91" s="306"/>
      <c r="I91" s="272"/>
      <c r="J91" s="304"/>
      <c r="K91" s="303"/>
      <c r="L91" s="272"/>
      <c r="M91" s="270"/>
      <c r="N91" s="276"/>
      <c r="O91" s="269"/>
      <c r="P91" s="60"/>
    </row>
    <row r="92" spans="1:16" ht="12.75">
      <c r="A92" s="191" t="s">
        <v>76</v>
      </c>
      <c r="B92" s="265"/>
      <c r="C92" s="269">
        <v>13</v>
      </c>
      <c r="D92" s="267"/>
      <c r="E92" s="265">
        <v>338</v>
      </c>
      <c r="F92" s="266">
        <v>66</v>
      </c>
      <c r="G92" s="60">
        <f t="shared" si="16"/>
        <v>-0.8047337278106509</v>
      </c>
      <c r="H92" s="307"/>
      <c r="I92" s="318"/>
      <c r="J92" s="48"/>
      <c r="K92" s="265">
        <v>65</v>
      </c>
      <c r="L92" s="266">
        <v>4</v>
      </c>
      <c r="M92" s="270">
        <f t="shared" si="20"/>
        <v>-0.9384615384615385</v>
      </c>
      <c r="N92" s="276">
        <f t="shared" si="17"/>
        <v>403</v>
      </c>
      <c r="O92" s="269">
        <f>SUM(C92+F92+I92+L92)</f>
        <v>83</v>
      </c>
      <c r="P92" s="60">
        <f t="shared" si="18"/>
        <v>-0.794044665012407</v>
      </c>
    </row>
    <row r="93" spans="1:16" ht="12.75">
      <c r="A93" s="191" t="s">
        <v>77</v>
      </c>
      <c r="B93" s="265"/>
      <c r="C93" s="269">
        <v>7</v>
      </c>
      <c r="D93" s="267"/>
      <c r="E93" s="265">
        <v>204</v>
      </c>
      <c r="F93" s="266">
        <v>213</v>
      </c>
      <c r="G93" s="60">
        <f t="shared" si="16"/>
        <v>0.04411764705882353</v>
      </c>
      <c r="H93" s="306"/>
      <c r="I93" s="272"/>
      <c r="J93" s="304"/>
      <c r="K93" s="278">
        <v>168</v>
      </c>
      <c r="L93" s="275">
        <v>160</v>
      </c>
      <c r="M93" s="270">
        <f t="shared" si="20"/>
        <v>-0.047619047619047616</v>
      </c>
      <c r="N93" s="276">
        <f t="shared" si="17"/>
        <v>372</v>
      </c>
      <c r="O93" s="269">
        <f t="shared" si="17"/>
        <v>380</v>
      </c>
      <c r="P93" s="60">
        <f t="shared" si="18"/>
        <v>0.021505376344086023</v>
      </c>
    </row>
    <row r="94" spans="1:16" ht="12.75">
      <c r="A94" s="191" t="s">
        <v>138</v>
      </c>
      <c r="B94" s="265">
        <v>158</v>
      </c>
      <c r="C94" s="275">
        <v>160</v>
      </c>
      <c r="D94" s="267">
        <f t="shared" si="19"/>
        <v>0.012658227848101266</v>
      </c>
      <c r="E94" s="268">
        <v>1418</v>
      </c>
      <c r="F94" s="280">
        <v>1670</v>
      </c>
      <c r="G94" s="60">
        <f t="shared" si="16"/>
        <v>0.1777150916784203</v>
      </c>
      <c r="H94" s="306"/>
      <c r="I94" s="272"/>
      <c r="J94" s="304"/>
      <c r="K94" s="303"/>
      <c r="L94" s="318">
        <v>93</v>
      </c>
      <c r="M94" s="270"/>
      <c r="N94" s="276">
        <f t="shared" si="17"/>
        <v>1576</v>
      </c>
      <c r="O94" s="269">
        <f t="shared" si="17"/>
        <v>1923</v>
      </c>
      <c r="P94" s="60">
        <f t="shared" si="18"/>
        <v>0.2201776649746193</v>
      </c>
    </row>
    <row r="95" spans="1:16" ht="12.75">
      <c r="A95" s="191" t="s">
        <v>79</v>
      </c>
      <c r="B95" s="265"/>
      <c r="C95" s="269"/>
      <c r="D95" s="267"/>
      <c r="E95" s="265"/>
      <c r="F95" s="280">
        <v>27</v>
      </c>
      <c r="G95" s="60"/>
      <c r="H95" s="306"/>
      <c r="I95" s="272"/>
      <c r="J95" s="304"/>
      <c r="K95" s="297">
        <v>2187</v>
      </c>
      <c r="L95" s="280">
        <v>2496</v>
      </c>
      <c r="M95" s="270">
        <f t="shared" si="20"/>
        <v>0.1412894375857339</v>
      </c>
      <c r="N95" s="276">
        <f t="shared" si="17"/>
        <v>2187</v>
      </c>
      <c r="O95" s="269">
        <f t="shared" si="17"/>
        <v>2523</v>
      </c>
      <c r="P95" s="60">
        <f t="shared" si="18"/>
        <v>0.15363511659807957</v>
      </c>
    </row>
    <row r="96" spans="1:16" ht="12.75">
      <c r="A96" s="191" t="s">
        <v>80</v>
      </c>
      <c r="B96" s="265">
        <v>315</v>
      </c>
      <c r="C96" s="269">
        <v>315</v>
      </c>
      <c r="D96" s="267">
        <f t="shared" si="19"/>
        <v>0</v>
      </c>
      <c r="E96" s="265">
        <v>249</v>
      </c>
      <c r="F96" s="266">
        <v>186</v>
      </c>
      <c r="G96" s="60">
        <f t="shared" si="16"/>
        <v>-0.25301204819277107</v>
      </c>
      <c r="H96" s="306"/>
      <c r="I96" s="272"/>
      <c r="J96" s="304"/>
      <c r="K96" s="303">
        <v>1</v>
      </c>
      <c r="L96" s="275"/>
      <c r="M96" s="270">
        <f t="shared" si="20"/>
        <v>-1</v>
      </c>
      <c r="N96" s="276">
        <f t="shared" si="17"/>
        <v>565</v>
      </c>
      <c r="O96" s="269">
        <f t="shared" si="17"/>
        <v>501</v>
      </c>
      <c r="P96" s="60">
        <f t="shared" si="18"/>
        <v>-0.11327433628318584</v>
      </c>
    </row>
    <row r="97" spans="1:16" ht="12.75">
      <c r="A97" s="191" t="s">
        <v>81</v>
      </c>
      <c r="B97" s="265">
        <v>108</v>
      </c>
      <c r="C97" s="269">
        <v>96</v>
      </c>
      <c r="D97" s="267">
        <f t="shared" si="19"/>
        <v>-0.1111111111111111</v>
      </c>
      <c r="E97" s="265"/>
      <c r="F97" s="280"/>
      <c r="G97" s="60"/>
      <c r="H97" s="306"/>
      <c r="I97" s="272"/>
      <c r="J97" s="304"/>
      <c r="K97" s="278">
        <v>36</v>
      </c>
      <c r="L97" s="318">
        <v>60</v>
      </c>
      <c r="M97" s="270">
        <f t="shared" si="20"/>
        <v>0.6666666666666666</v>
      </c>
      <c r="N97" s="276">
        <f t="shared" si="17"/>
        <v>144</v>
      </c>
      <c r="O97" s="269">
        <f t="shared" si="17"/>
        <v>156</v>
      </c>
      <c r="P97" s="60">
        <f t="shared" si="18"/>
        <v>0.08333333333333333</v>
      </c>
    </row>
    <row r="98" spans="1:16" ht="12.75">
      <c r="A98" s="191" t="s">
        <v>82</v>
      </c>
      <c r="B98" s="265">
        <v>568</v>
      </c>
      <c r="C98" s="269">
        <v>736</v>
      </c>
      <c r="D98" s="267">
        <f t="shared" si="19"/>
        <v>0.29577464788732394</v>
      </c>
      <c r="E98" s="265">
        <v>610</v>
      </c>
      <c r="F98" s="266">
        <v>490</v>
      </c>
      <c r="G98" s="60">
        <f t="shared" si="16"/>
        <v>-0.19672131147540983</v>
      </c>
      <c r="H98" s="306"/>
      <c r="I98" s="272"/>
      <c r="J98" s="304"/>
      <c r="K98" s="278">
        <v>22</v>
      </c>
      <c r="L98" s="318">
        <v>31</v>
      </c>
      <c r="M98" s="270">
        <f t="shared" si="20"/>
        <v>0.4090909090909091</v>
      </c>
      <c r="N98" s="276">
        <f t="shared" si="17"/>
        <v>1200</v>
      </c>
      <c r="O98" s="269">
        <f t="shared" si="17"/>
        <v>1257</v>
      </c>
      <c r="P98" s="60">
        <f t="shared" si="18"/>
        <v>0.0475</v>
      </c>
    </row>
    <row r="99" spans="1:16" ht="12.75">
      <c r="A99" s="191" t="s">
        <v>83</v>
      </c>
      <c r="B99" s="278">
        <v>451</v>
      </c>
      <c r="C99" s="269">
        <v>389</v>
      </c>
      <c r="D99" s="267">
        <f t="shared" si="19"/>
        <v>-0.13747228381374724</v>
      </c>
      <c r="E99" s="265">
        <v>94</v>
      </c>
      <c r="F99" s="266">
        <v>92</v>
      </c>
      <c r="G99" s="60">
        <f t="shared" si="16"/>
        <v>-0.02127659574468085</v>
      </c>
      <c r="H99" s="306"/>
      <c r="I99" s="272"/>
      <c r="J99" s="304"/>
      <c r="K99" s="278">
        <v>6</v>
      </c>
      <c r="L99" s="318">
        <v>14</v>
      </c>
      <c r="M99" s="270">
        <f t="shared" si="20"/>
        <v>1.3333333333333333</v>
      </c>
      <c r="N99" s="276">
        <f t="shared" si="17"/>
        <v>551</v>
      </c>
      <c r="O99" s="269">
        <f>SUM(C99+F99+I99+L99)</f>
        <v>495</v>
      </c>
      <c r="P99" s="60">
        <f t="shared" si="18"/>
        <v>-0.10163339382940109</v>
      </c>
    </row>
    <row r="100" spans="1:16" ht="12.75">
      <c r="A100" s="281" t="s">
        <v>84</v>
      </c>
      <c r="B100" s="282">
        <f>SUM(B82:B99)</f>
        <v>4367</v>
      </c>
      <c r="C100" s="283">
        <f>SUM(C82:C99)</f>
        <v>5213</v>
      </c>
      <c r="D100" s="284">
        <f t="shared" si="19"/>
        <v>0.19372566979619876</v>
      </c>
      <c r="E100" s="282">
        <f>SUM(E82:E99)</f>
        <v>11893</v>
      </c>
      <c r="F100" s="283">
        <f>SUM(F82:F99)</f>
        <v>12244</v>
      </c>
      <c r="G100" s="285">
        <f>(F100-E100)/E100</f>
        <v>0.02951315900109308</v>
      </c>
      <c r="H100" s="302">
        <f>SUM(H83:H99)</f>
        <v>183</v>
      </c>
      <c r="I100" s="302">
        <f>SUM(I82:I99)</f>
        <v>121</v>
      </c>
      <c r="J100" s="284">
        <f>(I100-H100)/H100</f>
        <v>-0.33879781420765026</v>
      </c>
      <c r="K100" s="282">
        <f>SUM(K81:K99)</f>
        <v>2590</v>
      </c>
      <c r="L100" s="283">
        <f>SUM(L81:L99)</f>
        <v>2933</v>
      </c>
      <c r="M100" s="285">
        <f>(L100-K100)/K100</f>
        <v>0.13243243243243244</v>
      </c>
      <c r="N100" s="288">
        <f>SUM(N82:N99)</f>
        <v>19033</v>
      </c>
      <c r="O100" s="288">
        <f>SUM(O82:O99)</f>
        <v>20511</v>
      </c>
      <c r="P100" s="285">
        <f>(O100-N100)/N100</f>
        <v>0.07765459990542742</v>
      </c>
    </row>
    <row r="101" spans="1:16" ht="12.75">
      <c r="A101" s="30" t="s">
        <v>85</v>
      </c>
      <c r="B101" s="303"/>
      <c r="C101" s="269"/>
      <c r="D101" s="304"/>
      <c r="E101" s="268"/>
      <c r="F101" s="269"/>
      <c r="G101" s="305"/>
      <c r="H101" s="319"/>
      <c r="I101" s="272"/>
      <c r="J101" s="304"/>
      <c r="K101" s="303"/>
      <c r="L101" s="272"/>
      <c r="M101" s="305"/>
      <c r="N101" s="306"/>
      <c r="O101" s="272"/>
      <c r="P101" s="305"/>
    </row>
    <row r="102" spans="1:16" ht="12.75">
      <c r="A102" s="191" t="s">
        <v>86</v>
      </c>
      <c r="B102" s="278">
        <v>193</v>
      </c>
      <c r="C102" s="269">
        <v>160</v>
      </c>
      <c r="D102" s="267">
        <f aca="true" t="shared" si="21" ref="D102:D113">(C102-B102)/B102</f>
        <v>-0.17098445595854922</v>
      </c>
      <c r="E102" s="265">
        <v>297</v>
      </c>
      <c r="F102" s="280">
        <v>283</v>
      </c>
      <c r="G102" s="60">
        <f aca="true" t="shared" si="22" ref="G102:G113">(F102-E102)/E102</f>
        <v>-0.04713804713804714</v>
      </c>
      <c r="H102" s="320"/>
      <c r="I102" s="321">
        <v>33</v>
      </c>
      <c r="J102" s="273"/>
      <c r="K102" s="278">
        <v>234</v>
      </c>
      <c r="L102" s="275">
        <v>290</v>
      </c>
      <c r="M102" s="60">
        <f>(L102-K102)/K102</f>
        <v>0.23931623931623933</v>
      </c>
      <c r="N102" s="276">
        <f>SUM(B102+E102+H102+K102)</f>
        <v>724</v>
      </c>
      <c r="O102" s="269">
        <f>SUM(C102+F102+I102+L102)</f>
        <v>766</v>
      </c>
      <c r="P102" s="60">
        <f aca="true" t="shared" si="23" ref="P102:P112">(O102-N102)/N102</f>
        <v>0.058011049723756904</v>
      </c>
    </row>
    <row r="103" spans="1:16" ht="12.75">
      <c r="A103" s="191" t="s">
        <v>87</v>
      </c>
      <c r="B103" s="278">
        <v>482</v>
      </c>
      <c r="C103" s="269">
        <v>385</v>
      </c>
      <c r="D103" s="267">
        <f t="shared" si="21"/>
        <v>-0.2012448132780083</v>
      </c>
      <c r="E103" s="265">
        <v>442</v>
      </c>
      <c r="F103" s="269">
        <v>370</v>
      </c>
      <c r="G103" s="60">
        <f t="shared" si="22"/>
        <v>-0.16289592760180996</v>
      </c>
      <c r="H103" s="320"/>
      <c r="I103" s="321">
        <v>5</v>
      </c>
      <c r="J103" s="48"/>
      <c r="K103" s="278">
        <v>57</v>
      </c>
      <c r="L103" s="275">
        <v>41</v>
      </c>
      <c r="M103" s="60">
        <f>(L103-K103)/K103</f>
        <v>-0.2807017543859649</v>
      </c>
      <c r="N103" s="276">
        <f aca="true" t="shared" si="24" ref="N103:N112">SUM(B103+E103+H103+K103)</f>
        <v>981</v>
      </c>
      <c r="O103" s="269">
        <f aca="true" t="shared" si="25" ref="O103:O112">SUM(C103+F103+I103+L103)</f>
        <v>801</v>
      </c>
      <c r="P103" s="60">
        <f t="shared" si="23"/>
        <v>-0.1834862385321101</v>
      </c>
    </row>
    <row r="104" spans="1:16" ht="12.75">
      <c r="A104" s="191" t="s">
        <v>122</v>
      </c>
      <c r="B104" s="268">
        <v>674</v>
      </c>
      <c r="C104" s="269">
        <v>717</v>
      </c>
      <c r="D104" s="267">
        <f t="shared" si="21"/>
        <v>0.06379821958456973</v>
      </c>
      <c r="E104" s="265">
        <v>1012</v>
      </c>
      <c r="F104" s="280">
        <v>1182</v>
      </c>
      <c r="G104" s="60">
        <f t="shared" si="22"/>
        <v>0.16798418972332016</v>
      </c>
      <c r="H104" s="276"/>
      <c r="I104" s="321"/>
      <c r="J104" s="273"/>
      <c r="K104" s="278">
        <v>82</v>
      </c>
      <c r="L104" s="275">
        <v>103</v>
      </c>
      <c r="M104" s="60">
        <f>(L104-K104)/K104</f>
        <v>0.25609756097560976</v>
      </c>
      <c r="N104" s="276">
        <f t="shared" si="24"/>
        <v>1768</v>
      </c>
      <c r="O104" s="269">
        <f t="shared" si="25"/>
        <v>2002</v>
      </c>
      <c r="P104" s="60">
        <f t="shared" si="23"/>
        <v>0.1323529411764706</v>
      </c>
    </row>
    <row r="105" spans="1:16" ht="12.75">
      <c r="A105" s="191" t="s">
        <v>143</v>
      </c>
      <c r="B105" s="268"/>
      <c r="C105" s="269"/>
      <c r="D105" s="267"/>
      <c r="E105" s="265">
        <v>125</v>
      </c>
      <c r="F105" s="280">
        <v>117</v>
      </c>
      <c r="G105" s="60">
        <f t="shared" si="22"/>
        <v>-0.064</v>
      </c>
      <c r="H105" s="276">
        <v>27</v>
      </c>
      <c r="I105" s="321">
        <v>15</v>
      </c>
      <c r="J105" s="60">
        <f>(I105-H105)/H105</f>
        <v>-0.4444444444444444</v>
      </c>
      <c r="K105" s="278">
        <v>5</v>
      </c>
      <c r="L105" s="275">
        <v>8</v>
      </c>
      <c r="M105" s="60">
        <f>(L105-K105)/K105</f>
        <v>0.6</v>
      </c>
      <c r="N105" s="276">
        <f t="shared" si="24"/>
        <v>157</v>
      </c>
      <c r="O105" s="269">
        <f t="shared" si="25"/>
        <v>140</v>
      </c>
      <c r="P105" s="60">
        <f t="shared" si="23"/>
        <v>-0.10828025477707007</v>
      </c>
    </row>
    <row r="106" spans="1:16" ht="12.75">
      <c r="A106" s="191" t="s">
        <v>88</v>
      </c>
      <c r="B106" s="268">
        <v>1144</v>
      </c>
      <c r="C106" s="269">
        <v>978</v>
      </c>
      <c r="D106" s="267">
        <f t="shared" si="21"/>
        <v>-0.1451048951048951</v>
      </c>
      <c r="E106" s="265">
        <v>574</v>
      </c>
      <c r="F106" s="280">
        <v>618</v>
      </c>
      <c r="G106" s="60">
        <f t="shared" si="22"/>
        <v>0.07665505226480836</v>
      </c>
      <c r="H106" s="320"/>
      <c r="I106" s="321"/>
      <c r="J106" s="273"/>
      <c r="K106" s="303"/>
      <c r="L106" s="272"/>
      <c r="M106" s="60"/>
      <c r="N106" s="276">
        <f t="shared" si="24"/>
        <v>1718</v>
      </c>
      <c r="O106" s="269">
        <f t="shared" si="25"/>
        <v>1596</v>
      </c>
      <c r="P106" s="60">
        <f t="shared" si="23"/>
        <v>-0.0710128055878929</v>
      </c>
    </row>
    <row r="107" spans="1:16" ht="12.75">
      <c r="A107" s="191" t="s">
        <v>144</v>
      </c>
      <c r="B107" s="268"/>
      <c r="C107" s="269"/>
      <c r="D107" s="267"/>
      <c r="E107" s="265">
        <v>52</v>
      </c>
      <c r="F107" s="280">
        <v>92</v>
      </c>
      <c r="G107" s="60">
        <f t="shared" si="22"/>
        <v>0.7692307692307693</v>
      </c>
      <c r="H107" s="320"/>
      <c r="I107" s="321"/>
      <c r="J107" s="273"/>
      <c r="K107" s="303"/>
      <c r="L107" s="272"/>
      <c r="M107" s="60"/>
      <c r="N107" s="276">
        <f t="shared" si="24"/>
        <v>52</v>
      </c>
      <c r="O107" s="269">
        <f>SUM(C107+F107+I107+L107)</f>
        <v>92</v>
      </c>
      <c r="P107" s="60">
        <f t="shared" si="23"/>
        <v>0.7692307692307693</v>
      </c>
    </row>
    <row r="108" spans="1:16" ht="12.75">
      <c r="A108" s="191" t="s">
        <v>125</v>
      </c>
      <c r="B108" s="268">
        <v>205</v>
      </c>
      <c r="C108" s="269">
        <v>200</v>
      </c>
      <c r="D108" s="267">
        <f t="shared" si="21"/>
        <v>-0.024390243902439025</v>
      </c>
      <c r="E108" s="265">
        <v>292</v>
      </c>
      <c r="F108" s="280">
        <v>310</v>
      </c>
      <c r="G108" s="60">
        <f t="shared" si="22"/>
        <v>0.06164383561643835</v>
      </c>
      <c r="H108" s="320"/>
      <c r="I108" s="321"/>
      <c r="J108" s="273"/>
      <c r="K108" s="278">
        <v>116</v>
      </c>
      <c r="L108" s="275">
        <v>104</v>
      </c>
      <c r="M108" s="60">
        <f>(L108-K108)/K108</f>
        <v>-0.10344827586206896</v>
      </c>
      <c r="N108" s="276">
        <f t="shared" si="24"/>
        <v>613</v>
      </c>
      <c r="O108" s="269">
        <f t="shared" si="25"/>
        <v>614</v>
      </c>
      <c r="P108" s="60">
        <f t="shared" si="23"/>
        <v>0.0016313213703099511</v>
      </c>
    </row>
    <row r="109" spans="1:16" ht="12.75">
      <c r="A109" s="191" t="s">
        <v>116</v>
      </c>
      <c r="B109" s="268"/>
      <c r="C109" s="269"/>
      <c r="D109" s="267"/>
      <c r="E109" s="322">
        <v>64</v>
      </c>
      <c r="F109" s="280">
        <v>76</v>
      </c>
      <c r="G109" s="60">
        <f t="shared" si="22"/>
        <v>0.1875</v>
      </c>
      <c r="H109" s="320"/>
      <c r="I109" s="321"/>
      <c r="J109" s="273"/>
      <c r="K109" s="303"/>
      <c r="L109" s="272"/>
      <c r="M109" s="60"/>
      <c r="N109" s="276">
        <f t="shared" si="24"/>
        <v>64</v>
      </c>
      <c r="O109" s="269">
        <f t="shared" si="25"/>
        <v>76</v>
      </c>
      <c r="P109" s="60">
        <f t="shared" si="23"/>
        <v>0.1875</v>
      </c>
    </row>
    <row r="110" spans="1:16" ht="12.75">
      <c r="A110" s="191" t="s">
        <v>89</v>
      </c>
      <c r="B110" s="268">
        <v>545</v>
      </c>
      <c r="C110" s="269">
        <v>362</v>
      </c>
      <c r="D110" s="267">
        <f t="shared" si="21"/>
        <v>-0.3357798165137615</v>
      </c>
      <c r="E110" s="322">
        <v>769</v>
      </c>
      <c r="F110" s="266">
        <v>735</v>
      </c>
      <c r="G110" s="60">
        <f t="shared" si="22"/>
        <v>-0.044213263979193757</v>
      </c>
      <c r="H110" s="320"/>
      <c r="I110" s="272"/>
      <c r="J110" s="48"/>
      <c r="K110" s="278">
        <v>99</v>
      </c>
      <c r="L110" s="272">
        <v>119</v>
      </c>
      <c r="M110" s="60">
        <f>(L110-K110)/K110</f>
        <v>0.20202020202020202</v>
      </c>
      <c r="N110" s="276">
        <f t="shared" si="24"/>
        <v>1413</v>
      </c>
      <c r="O110" s="269">
        <f t="shared" si="25"/>
        <v>1216</v>
      </c>
      <c r="P110" s="60">
        <f t="shared" si="23"/>
        <v>-0.1394196744515216</v>
      </c>
    </row>
    <row r="111" spans="1:16" ht="12.75">
      <c r="A111" s="191" t="s">
        <v>145</v>
      </c>
      <c r="B111" s="268"/>
      <c r="C111" s="269"/>
      <c r="D111" s="267"/>
      <c r="E111" s="322">
        <v>255</v>
      </c>
      <c r="F111" s="266">
        <v>190</v>
      </c>
      <c r="G111" s="60">
        <f t="shared" si="22"/>
        <v>-0.2549019607843137</v>
      </c>
      <c r="H111" s="320"/>
      <c r="I111" s="272"/>
      <c r="J111" s="48"/>
      <c r="K111" s="278"/>
      <c r="L111" s="272"/>
      <c r="M111" s="60"/>
      <c r="N111" s="276">
        <f t="shared" si="24"/>
        <v>255</v>
      </c>
      <c r="O111" s="269">
        <f>SUM(C111+F111+I111+L111)</f>
        <v>190</v>
      </c>
      <c r="P111" s="60">
        <f t="shared" si="23"/>
        <v>-0.2549019607843137</v>
      </c>
    </row>
    <row r="112" spans="1:16" ht="12.75">
      <c r="A112" s="191" t="s">
        <v>90</v>
      </c>
      <c r="B112" s="268"/>
      <c r="C112" s="269"/>
      <c r="D112" s="267"/>
      <c r="E112" s="268">
        <v>20</v>
      </c>
      <c r="F112" s="266">
        <v>20</v>
      </c>
      <c r="G112" s="60">
        <f t="shared" si="22"/>
        <v>0</v>
      </c>
      <c r="H112" s="320"/>
      <c r="I112" s="321"/>
      <c r="J112" s="323"/>
      <c r="K112" s="278"/>
      <c r="L112" s="272">
        <v>1</v>
      </c>
      <c r="M112" s="60"/>
      <c r="N112" s="276">
        <f t="shared" si="24"/>
        <v>20</v>
      </c>
      <c r="O112" s="269">
        <f t="shared" si="25"/>
        <v>21</v>
      </c>
      <c r="P112" s="60">
        <f t="shared" si="23"/>
        <v>0.05</v>
      </c>
    </row>
    <row r="113" spans="1:16" ht="12.75">
      <c r="A113" s="281" t="s">
        <v>91</v>
      </c>
      <c r="B113" s="282">
        <f>SUM(B102:B112)</f>
        <v>3243</v>
      </c>
      <c r="C113" s="283">
        <f>SUM(C102:C112)</f>
        <v>2802</v>
      </c>
      <c r="D113" s="284">
        <f t="shared" si="21"/>
        <v>-0.13598519888991675</v>
      </c>
      <c r="E113" s="282">
        <f>SUM(E102:E112)</f>
        <v>3902</v>
      </c>
      <c r="F113" s="283">
        <f>SUM(F102:F112)</f>
        <v>3993</v>
      </c>
      <c r="G113" s="285">
        <f t="shared" si="22"/>
        <v>0.023321373654536137</v>
      </c>
      <c r="H113" s="286">
        <f>SUM(H102:H112)</f>
        <v>27</v>
      </c>
      <c r="I113" s="302">
        <f>SUM(I102:I112)</f>
        <v>53</v>
      </c>
      <c r="J113" s="285">
        <f>(I113-H113)/H113</f>
        <v>0.9629629629629629</v>
      </c>
      <c r="K113" s="282">
        <f>SUM(K102:K112)</f>
        <v>593</v>
      </c>
      <c r="L113" s="283">
        <f>SUM(L102:L112)</f>
        <v>666</v>
      </c>
      <c r="M113" s="285">
        <f>(L113-K113)/K113</f>
        <v>0.12310286677908938</v>
      </c>
      <c r="N113" s="288">
        <f>SUM(N102:N112)</f>
        <v>7765</v>
      </c>
      <c r="O113" s="283">
        <f>SUM(O102:O112)</f>
        <v>7514</v>
      </c>
      <c r="P113" s="285">
        <f>(O113-N113)/N113</f>
        <v>-0.03232453316162267</v>
      </c>
    </row>
    <row r="114" spans="1:16" ht="6" customHeight="1">
      <c r="A114" s="198"/>
      <c r="B114" s="303"/>
      <c r="C114" s="269"/>
      <c r="D114" s="304"/>
      <c r="E114" s="268"/>
      <c r="F114" s="269"/>
      <c r="G114" s="305"/>
      <c r="H114" s="319"/>
      <c r="I114" s="308"/>
      <c r="J114" s="304"/>
      <c r="K114" s="303"/>
      <c r="L114" s="272"/>
      <c r="M114" s="305"/>
      <c r="N114" s="306"/>
      <c r="O114" s="272"/>
      <c r="P114" s="305"/>
    </row>
    <row r="115" spans="1:16" ht="12.75">
      <c r="A115" s="289" t="s">
        <v>92</v>
      </c>
      <c r="B115" s="282">
        <v>5237.5</v>
      </c>
      <c r="C115" s="324">
        <v>5420.5</v>
      </c>
      <c r="D115" s="284">
        <f>(C115-B115)/B115</f>
        <v>0.03494033412887828</v>
      </c>
      <c r="E115" s="282">
        <v>3846.5</v>
      </c>
      <c r="F115" s="283">
        <v>3751</v>
      </c>
      <c r="G115" s="285">
        <f>(F115-E115)/E115</f>
        <v>-0.024827765501104902</v>
      </c>
      <c r="H115" s="286">
        <v>132</v>
      </c>
      <c r="I115" s="302">
        <v>141</v>
      </c>
      <c r="J115" s="284">
        <f>(I115-H115)/H115</f>
        <v>0.06818181818181818</v>
      </c>
      <c r="K115" s="282">
        <v>582</v>
      </c>
      <c r="L115" s="283">
        <v>734</v>
      </c>
      <c r="M115" s="285">
        <f>(L115-K115)/K115</f>
        <v>0.2611683848797251</v>
      </c>
      <c r="N115" s="288">
        <f>SUM(B115+E115+H115+K115)</f>
        <v>9798</v>
      </c>
      <c r="O115" s="325">
        <f>SUM(C115+F115+I115+L115)</f>
        <v>10046.5</v>
      </c>
      <c r="P115" s="285">
        <f>(O115-N115)/N115</f>
        <v>0.025362318840579712</v>
      </c>
    </row>
    <row r="116" spans="1:16" ht="6" customHeight="1">
      <c r="A116" s="326"/>
      <c r="B116" s="290"/>
      <c r="C116" s="291"/>
      <c r="D116" s="323"/>
      <c r="E116" s="290"/>
      <c r="F116" s="291"/>
      <c r="G116" s="293"/>
      <c r="H116" s="327"/>
      <c r="I116" s="328"/>
      <c r="J116" s="323"/>
      <c r="K116" s="329"/>
      <c r="L116" s="330"/>
      <c r="M116" s="331"/>
      <c r="N116" s="296"/>
      <c r="O116" s="291"/>
      <c r="P116" s="293"/>
    </row>
    <row r="117" spans="1:16" ht="12.75">
      <c r="A117" s="30" t="s">
        <v>10</v>
      </c>
      <c r="B117" s="303"/>
      <c r="C117" s="269"/>
      <c r="D117" s="304"/>
      <c r="E117" s="268"/>
      <c r="F117" s="269"/>
      <c r="G117" s="305"/>
      <c r="H117" s="306"/>
      <c r="I117" s="272"/>
      <c r="J117" s="304"/>
      <c r="K117" s="303"/>
      <c r="L117" s="272"/>
      <c r="M117" s="305"/>
      <c r="N117" s="306"/>
      <c r="O117" s="272"/>
      <c r="P117" s="305"/>
    </row>
    <row r="118" spans="1:16" s="335" customFormat="1" ht="12.75">
      <c r="A118" s="141" t="s">
        <v>19</v>
      </c>
      <c r="B118" s="332">
        <v>182</v>
      </c>
      <c r="C118" s="280">
        <v>139</v>
      </c>
      <c r="D118" s="48">
        <f>(C118-B118)/B118</f>
        <v>-0.23626373626373626</v>
      </c>
      <c r="E118" s="297">
        <v>40</v>
      </c>
      <c r="F118" s="280">
        <v>35</v>
      </c>
      <c r="G118" s="60">
        <f>(F118-E118)/E118</f>
        <v>-0.125</v>
      </c>
      <c r="H118" s="333"/>
      <c r="I118" s="334"/>
      <c r="J118" s="48"/>
      <c r="K118" s="332">
        <v>43</v>
      </c>
      <c r="L118" s="318">
        <v>19</v>
      </c>
      <c r="M118" s="60">
        <f>(L118-K118)/K118</f>
        <v>-0.5581395348837209</v>
      </c>
      <c r="N118" s="301">
        <f>SUM(B118+E118+H118+K118)</f>
        <v>265</v>
      </c>
      <c r="O118" s="280">
        <f>SUM(C118+F118+I118+L118)</f>
        <v>193</v>
      </c>
      <c r="P118" s="60">
        <f>(O118-N118)/N118</f>
        <v>-0.27169811320754716</v>
      </c>
    </row>
    <row r="119" spans="1:16" ht="12.75">
      <c r="A119" s="191" t="s">
        <v>93</v>
      </c>
      <c r="B119" s="268">
        <v>436</v>
      </c>
      <c r="C119" s="269">
        <v>300</v>
      </c>
      <c r="D119" s="267">
        <f>(C119-B119)/B119</f>
        <v>-0.3119266055045872</v>
      </c>
      <c r="E119" s="265"/>
      <c r="F119" s="269"/>
      <c r="G119" s="60"/>
      <c r="H119" s="336"/>
      <c r="I119" s="321"/>
      <c r="J119" s="273"/>
      <c r="K119" s="303"/>
      <c r="L119" s="272"/>
      <c r="M119" s="60"/>
      <c r="N119" s="276">
        <f aca="true" t="shared" si="26" ref="N119:O121">SUM(B119+E119+H119+K119)</f>
        <v>436</v>
      </c>
      <c r="O119" s="280">
        <f>SUM(C119+F119+I119+L119)</f>
        <v>300</v>
      </c>
      <c r="P119" s="60">
        <f>(O119-N119)/N119</f>
        <v>-0.3119266055045872</v>
      </c>
    </row>
    <row r="120" spans="1:16" ht="12.75">
      <c r="A120" s="191" t="s">
        <v>36</v>
      </c>
      <c r="B120" s="268">
        <v>907</v>
      </c>
      <c r="C120" s="269">
        <v>909</v>
      </c>
      <c r="D120" s="267">
        <f>(C120-B120)/B120</f>
        <v>0.002205071664829107</v>
      </c>
      <c r="E120" s="265">
        <v>147</v>
      </c>
      <c r="F120" s="266">
        <v>193</v>
      </c>
      <c r="G120" s="60">
        <f>(F120-E120)/E120</f>
        <v>0.3129251700680272</v>
      </c>
      <c r="H120" s="336"/>
      <c r="I120" s="321"/>
      <c r="J120" s="273"/>
      <c r="K120" s="303"/>
      <c r="L120" s="272"/>
      <c r="M120" s="60"/>
      <c r="N120" s="276">
        <f t="shared" si="26"/>
        <v>1054</v>
      </c>
      <c r="O120" s="269">
        <f t="shared" si="26"/>
        <v>1102</v>
      </c>
      <c r="P120" s="60">
        <f>(O120-N120)/N120</f>
        <v>0.04554079696394687</v>
      </c>
    </row>
    <row r="121" spans="1:16" ht="12.75">
      <c r="A121" s="191" t="s">
        <v>44</v>
      </c>
      <c r="B121" s="268">
        <v>1564</v>
      </c>
      <c r="C121" s="269">
        <v>1532</v>
      </c>
      <c r="D121" s="267">
        <f>(C121-B121)/B121</f>
        <v>-0.020460358056265986</v>
      </c>
      <c r="E121" s="265">
        <v>172</v>
      </c>
      <c r="F121" s="266">
        <v>184</v>
      </c>
      <c r="G121" s="60">
        <f>(F121-E121)/E121</f>
        <v>0.06976744186046512</v>
      </c>
      <c r="H121" s="333"/>
      <c r="I121" s="321"/>
      <c r="J121" s="273"/>
      <c r="K121" s="303"/>
      <c r="L121" s="272"/>
      <c r="M121" s="60"/>
      <c r="N121" s="276">
        <f t="shared" si="26"/>
        <v>1736</v>
      </c>
      <c r="O121" s="269">
        <f t="shared" si="26"/>
        <v>1716</v>
      </c>
      <c r="P121" s="60">
        <f>(O121-N121)/N121</f>
        <v>-0.01152073732718894</v>
      </c>
    </row>
    <row r="122" spans="1:16" ht="12.75">
      <c r="A122" s="281" t="s">
        <v>94</v>
      </c>
      <c r="B122" s="282">
        <f>SUM(B118:B121)</f>
        <v>3089</v>
      </c>
      <c r="C122" s="283">
        <f>SUM(C118:C121)</f>
        <v>2880</v>
      </c>
      <c r="D122" s="284">
        <f>(C122-B122)/B122</f>
        <v>-0.06765943671090968</v>
      </c>
      <c r="E122" s="282">
        <f>SUM(E118:E121)</f>
        <v>359</v>
      </c>
      <c r="F122" s="283">
        <f>SUM(F118:F121)</f>
        <v>412</v>
      </c>
      <c r="G122" s="285">
        <f>(F122-E122)/E122</f>
        <v>0.14763231197771587</v>
      </c>
      <c r="H122" s="282"/>
      <c r="I122" s="302"/>
      <c r="J122" s="284"/>
      <c r="K122" s="282">
        <f>SUM(K118:K121)</f>
        <v>43</v>
      </c>
      <c r="L122" s="283">
        <f>SUM(L118:L121)</f>
        <v>19</v>
      </c>
      <c r="M122" s="285">
        <f>(L122-K122)/K122</f>
        <v>-0.5581395348837209</v>
      </c>
      <c r="N122" s="288">
        <f>SUM(N118:N121)</f>
        <v>3491</v>
      </c>
      <c r="O122" s="283">
        <f>SUM(O118:O121)</f>
        <v>3311</v>
      </c>
      <c r="P122" s="285">
        <f>(O122-N122)/N122</f>
        <v>-0.05156115726152965</v>
      </c>
    </row>
    <row r="123" spans="1:16" s="335" customFormat="1" ht="6.75" customHeight="1">
      <c r="A123" s="337"/>
      <c r="B123" s="290"/>
      <c r="C123" s="291"/>
      <c r="D123" s="323"/>
      <c r="E123" s="290"/>
      <c r="F123" s="291"/>
      <c r="G123" s="293"/>
      <c r="H123" s="327"/>
      <c r="I123" s="338"/>
      <c r="J123" s="323"/>
      <c r="K123" s="329"/>
      <c r="L123" s="330"/>
      <c r="M123" s="331"/>
      <c r="N123" s="296"/>
      <c r="O123" s="291"/>
      <c r="P123" s="293"/>
    </row>
    <row r="124" spans="1:16" ht="12.75">
      <c r="A124" s="30" t="s">
        <v>95</v>
      </c>
      <c r="B124" s="303"/>
      <c r="C124" s="269"/>
      <c r="D124" s="304"/>
      <c r="E124" s="268"/>
      <c r="F124" s="269"/>
      <c r="G124" s="305"/>
      <c r="H124" s="306"/>
      <c r="I124" s="308"/>
      <c r="J124" s="304"/>
      <c r="K124" s="303"/>
      <c r="L124" s="272"/>
      <c r="M124" s="305"/>
      <c r="N124" s="306"/>
      <c r="O124" s="272"/>
      <c r="P124" s="305"/>
    </row>
    <row r="125" spans="1:16" ht="12.75">
      <c r="A125" s="191" t="s">
        <v>96</v>
      </c>
      <c r="B125" s="278">
        <v>32</v>
      </c>
      <c r="C125" s="275"/>
      <c r="D125" s="267">
        <f>(C125-B125)/B125</f>
        <v>-1</v>
      </c>
      <c r="E125" s="265">
        <v>16</v>
      </c>
      <c r="F125" s="269">
        <v>64</v>
      </c>
      <c r="G125" s="60">
        <f aca="true" t="shared" si="27" ref="G125:G131">(F125-E125)/E125</f>
        <v>3</v>
      </c>
      <c r="H125" s="307">
        <v>188</v>
      </c>
      <c r="I125" s="275">
        <v>156</v>
      </c>
      <c r="J125" s="48">
        <f>(I125-H125)/H125</f>
        <v>-0.1702127659574468</v>
      </c>
      <c r="K125" s="303"/>
      <c r="L125" s="272">
        <v>4</v>
      </c>
      <c r="M125" s="60"/>
      <c r="N125" s="276">
        <f aca="true" t="shared" si="28" ref="N125:O130">SUM(B125+E125+H125+K125)</f>
        <v>236</v>
      </c>
      <c r="O125" s="269">
        <f t="shared" si="28"/>
        <v>224</v>
      </c>
      <c r="P125" s="60">
        <f aca="true" t="shared" si="29" ref="P125:P131">(O125-N125)/N125</f>
        <v>-0.05084745762711865</v>
      </c>
    </row>
    <row r="126" spans="1:16" ht="12.75">
      <c r="A126" s="191" t="s">
        <v>97</v>
      </c>
      <c r="B126" s="278"/>
      <c r="C126" s="269"/>
      <c r="D126" s="267"/>
      <c r="E126" s="265">
        <v>904</v>
      </c>
      <c r="F126" s="280">
        <v>966</v>
      </c>
      <c r="G126" s="60">
        <f t="shared" si="27"/>
        <v>0.06858407079646017</v>
      </c>
      <c r="H126" s="307">
        <v>152</v>
      </c>
      <c r="I126" s="275">
        <v>172</v>
      </c>
      <c r="J126" s="48">
        <f>(I126-H126)/H126</f>
        <v>0.13157894736842105</v>
      </c>
      <c r="K126" s="278">
        <v>141</v>
      </c>
      <c r="L126" s="275">
        <v>108</v>
      </c>
      <c r="M126" s="60">
        <f>(L126-K126)/K126</f>
        <v>-0.23404255319148937</v>
      </c>
      <c r="N126" s="276">
        <f t="shared" si="28"/>
        <v>1197</v>
      </c>
      <c r="O126" s="269">
        <f t="shared" si="28"/>
        <v>1246</v>
      </c>
      <c r="P126" s="60">
        <f t="shared" si="29"/>
        <v>0.04093567251461988</v>
      </c>
    </row>
    <row r="127" spans="1:16" ht="12.75">
      <c r="A127" s="191" t="s">
        <v>166</v>
      </c>
      <c r="B127" s="278">
        <v>4</v>
      </c>
      <c r="C127" s="275">
        <v>28</v>
      </c>
      <c r="D127" s="267">
        <f>(C127-B127)/B127</f>
        <v>6</v>
      </c>
      <c r="E127" s="268">
        <v>12</v>
      </c>
      <c r="F127" s="266">
        <v>88</v>
      </c>
      <c r="G127" s="60">
        <f t="shared" si="27"/>
        <v>6.333333333333333</v>
      </c>
      <c r="H127" s="336"/>
      <c r="I127" s="321">
        <v>4</v>
      </c>
      <c r="J127" s="48"/>
      <c r="K127" s="303"/>
      <c r="L127" s="272"/>
      <c r="M127" s="60"/>
      <c r="N127" s="276">
        <f t="shared" si="28"/>
        <v>16</v>
      </c>
      <c r="O127" s="269">
        <f>SUM(C127+F127+I127+L127)</f>
        <v>120</v>
      </c>
      <c r="P127" s="60">
        <f t="shared" si="29"/>
        <v>6.5</v>
      </c>
    </row>
    <row r="128" spans="1:16" ht="12.75">
      <c r="A128" s="191" t="s">
        <v>98</v>
      </c>
      <c r="B128" s="268">
        <v>28</v>
      </c>
      <c r="C128" s="275">
        <v>8</v>
      </c>
      <c r="D128" s="267">
        <f>(C128-B128)/B128</f>
        <v>-0.7142857142857143</v>
      </c>
      <c r="E128" s="265">
        <v>356</v>
      </c>
      <c r="F128" s="266">
        <v>400</v>
      </c>
      <c r="G128" s="60">
        <f t="shared" si="27"/>
        <v>0.12359550561797752</v>
      </c>
      <c r="H128" s="271"/>
      <c r="I128" s="321"/>
      <c r="J128" s="48"/>
      <c r="K128" s="278">
        <v>19</v>
      </c>
      <c r="L128" s="275">
        <v>21</v>
      </c>
      <c r="M128" s="60">
        <f>(L128-K128)/K128</f>
        <v>0.10526315789473684</v>
      </c>
      <c r="N128" s="276">
        <f t="shared" si="28"/>
        <v>403</v>
      </c>
      <c r="O128" s="269">
        <f t="shared" si="28"/>
        <v>429</v>
      </c>
      <c r="P128" s="60">
        <f t="shared" si="29"/>
        <v>0.06451612903225806</v>
      </c>
    </row>
    <row r="129" spans="1:16" ht="12.75">
      <c r="A129" s="191" t="s">
        <v>146</v>
      </c>
      <c r="B129" s="268">
        <v>12</v>
      </c>
      <c r="C129" s="269">
        <v>20</v>
      </c>
      <c r="D129" s="267">
        <f>(C129-B129)/B129</f>
        <v>0.6666666666666666</v>
      </c>
      <c r="E129" s="268">
        <v>88</v>
      </c>
      <c r="F129" s="280">
        <v>172</v>
      </c>
      <c r="G129" s="60">
        <f t="shared" si="27"/>
        <v>0.9545454545454546</v>
      </c>
      <c r="H129" s="271">
        <v>20</v>
      </c>
      <c r="I129" s="275"/>
      <c r="J129" s="48">
        <f>(I129-H129)/H129</f>
        <v>-1</v>
      </c>
      <c r="K129" s="303"/>
      <c r="L129" s="272"/>
      <c r="M129" s="60"/>
      <c r="N129" s="276">
        <f t="shared" si="28"/>
        <v>120</v>
      </c>
      <c r="O129" s="269">
        <f>SUM(C129+F129+I129+L129)</f>
        <v>192</v>
      </c>
      <c r="P129" s="60">
        <f t="shared" si="29"/>
        <v>0.6</v>
      </c>
    </row>
    <row r="130" spans="1:16" ht="12.75">
      <c r="A130" s="191" t="s">
        <v>99</v>
      </c>
      <c r="B130" s="265">
        <v>2392</v>
      </c>
      <c r="C130" s="269">
        <v>2196</v>
      </c>
      <c r="D130" s="267">
        <f>(C130-B130)/B130</f>
        <v>-0.08193979933110368</v>
      </c>
      <c r="E130" s="265">
        <v>1879</v>
      </c>
      <c r="F130" s="280">
        <v>1788</v>
      </c>
      <c r="G130" s="60">
        <f t="shared" si="27"/>
        <v>-0.04843001596593933</v>
      </c>
      <c r="H130" s="271">
        <v>582</v>
      </c>
      <c r="I130" s="275">
        <v>422</v>
      </c>
      <c r="J130" s="48">
        <f>(I130-H130)/H130</f>
        <v>-0.27491408934707906</v>
      </c>
      <c r="K130" s="278">
        <v>313</v>
      </c>
      <c r="L130" s="275">
        <v>392</v>
      </c>
      <c r="M130" s="60">
        <f>(L130-K130)/K130</f>
        <v>0.2523961661341853</v>
      </c>
      <c r="N130" s="276">
        <f t="shared" si="28"/>
        <v>5166</v>
      </c>
      <c r="O130" s="269">
        <f t="shared" si="28"/>
        <v>4798</v>
      </c>
      <c r="P130" s="60">
        <f t="shared" si="29"/>
        <v>-0.07123499806426636</v>
      </c>
    </row>
    <row r="131" spans="1:16" ht="12.75">
      <c r="A131" s="281" t="s">
        <v>100</v>
      </c>
      <c r="B131" s="282">
        <f>SUM(B125:B130)</f>
        <v>2468</v>
      </c>
      <c r="C131" s="283">
        <f>SUM(C125:C130)</f>
        <v>2252</v>
      </c>
      <c r="D131" s="284">
        <f>(C131-B131)/B131</f>
        <v>-0.08752025931928688</v>
      </c>
      <c r="E131" s="282">
        <f>SUM(E125:E130)</f>
        <v>3255</v>
      </c>
      <c r="F131" s="283">
        <f>SUM(F125:F130)</f>
        <v>3478</v>
      </c>
      <c r="G131" s="285">
        <f t="shared" si="27"/>
        <v>0.06850998463901689</v>
      </c>
      <c r="H131" s="286">
        <f>SUM(H125:H130)</f>
        <v>942</v>
      </c>
      <c r="I131" s="302">
        <f>SUM(I125:I130)</f>
        <v>754</v>
      </c>
      <c r="J131" s="284">
        <f>(I131-H131)/H131</f>
        <v>-0.19957537154989385</v>
      </c>
      <c r="K131" s="282">
        <f>SUM(K125:K130)</f>
        <v>473</v>
      </c>
      <c r="L131" s="283">
        <f>SUM(L125:L130)</f>
        <v>525</v>
      </c>
      <c r="M131" s="285">
        <f>(L131-K131)/K131</f>
        <v>0.10993657505285412</v>
      </c>
      <c r="N131" s="288">
        <f>SUM(N125:N130)</f>
        <v>7138</v>
      </c>
      <c r="O131" s="283">
        <f>SUM(O125:O130)</f>
        <v>7009</v>
      </c>
      <c r="P131" s="285">
        <f t="shared" si="29"/>
        <v>-0.018072289156626505</v>
      </c>
    </row>
    <row r="132" spans="1:16" ht="6" customHeight="1">
      <c r="A132" s="326"/>
      <c r="B132" s="290"/>
      <c r="C132" s="291"/>
      <c r="D132" s="323"/>
      <c r="E132" s="290"/>
      <c r="F132" s="291"/>
      <c r="G132" s="293"/>
      <c r="H132" s="327"/>
      <c r="I132" s="338"/>
      <c r="J132" s="323"/>
      <c r="K132" s="329"/>
      <c r="L132" s="330"/>
      <c r="M132" s="331"/>
      <c r="N132" s="296"/>
      <c r="O132" s="291"/>
      <c r="P132" s="293"/>
    </row>
    <row r="133" spans="1:16" ht="6" customHeight="1">
      <c r="A133" s="191"/>
      <c r="B133" s="303"/>
      <c r="C133" s="269"/>
      <c r="D133" s="304"/>
      <c r="E133" s="268"/>
      <c r="F133" s="269"/>
      <c r="G133" s="305"/>
      <c r="H133" s="306"/>
      <c r="I133" s="272"/>
      <c r="J133" s="304"/>
      <c r="K133" s="303"/>
      <c r="L133" s="272"/>
      <c r="M133" s="305"/>
      <c r="N133" s="306"/>
      <c r="O133" s="272"/>
      <c r="P133" s="305"/>
    </row>
    <row r="134" spans="1:16" ht="12.75">
      <c r="A134" s="198" t="s">
        <v>101</v>
      </c>
      <c r="B134" s="268">
        <v>2</v>
      </c>
      <c r="C134" s="269">
        <v>7</v>
      </c>
      <c r="D134" s="267">
        <f>(C134-B134)/B134</f>
        <v>2.5</v>
      </c>
      <c r="E134" s="268"/>
      <c r="F134" s="269"/>
      <c r="G134" s="305"/>
      <c r="H134" s="306"/>
      <c r="I134" s="272"/>
      <c r="J134" s="304"/>
      <c r="K134" s="303"/>
      <c r="L134" s="272"/>
      <c r="M134" s="305"/>
      <c r="N134" s="269">
        <f>SUM(B134+E134+H134+K134)</f>
        <v>2</v>
      </c>
      <c r="O134" s="269">
        <f>SUM(C134+F134+I134+L134)</f>
        <v>7</v>
      </c>
      <c r="P134" s="60">
        <f>(O134-N134)/N134</f>
        <v>2.5</v>
      </c>
    </row>
    <row r="135" spans="1:16" ht="12.75">
      <c r="A135" s="339" t="s">
        <v>20</v>
      </c>
      <c r="B135" s="268">
        <v>9</v>
      </c>
      <c r="C135" s="269">
        <v>18</v>
      </c>
      <c r="D135" s="267">
        <f>(C135-B135)/B135</f>
        <v>1</v>
      </c>
      <c r="E135" s="268"/>
      <c r="F135" s="269"/>
      <c r="G135" s="305"/>
      <c r="H135" s="306"/>
      <c r="I135" s="272"/>
      <c r="J135" s="304"/>
      <c r="K135" s="303">
        <v>2</v>
      </c>
      <c r="L135" s="272"/>
      <c r="M135" s="305"/>
      <c r="N135" s="269">
        <f>SUM(B135+E135+H135+K135)</f>
        <v>11</v>
      </c>
      <c r="O135" s="269">
        <f>SUM(C135+F135+I135+L135)</f>
        <v>18</v>
      </c>
      <c r="P135" s="60">
        <f>(O135-N135)/N135</f>
        <v>0.6363636363636364</v>
      </c>
    </row>
    <row r="136" spans="1:16" ht="12.75">
      <c r="A136" s="281" t="s">
        <v>102</v>
      </c>
      <c r="B136" s="282">
        <f>SUM(B134:B135)</f>
        <v>11</v>
      </c>
      <c r="C136" s="283">
        <f>SUM(C134:C135)</f>
        <v>25</v>
      </c>
      <c r="D136" s="284">
        <f>(C136-B136)/B136</f>
        <v>1.2727272727272727</v>
      </c>
      <c r="E136" s="282"/>
      <c r="F136" s="283"/>
      <c r="G136" s="285"/>
      <c r="H136" s="286"/>
      <c r="I136" s="302"/>
      <c r="J136" s="284"/>
      <c r="K136" s="282">
        <f>SUM(K135)</f>
        <v>2</v>
      </c>
      <c r="L136" s="283"/>
      <c r="M136" s="285"/>
      <c r="N136" s="288">
        <f>SUM(N134:N135)</f>
        <v>13</v>
      </c>
      <c r="O136" s="283">
        <f>SUM(C136+F136+L136)</f>
        <v>25</v>
      </c>
      <c r="P136" s="285">
        <f>(O136-N136)/N136</f>
        <v>0.9230769230769231</v>
      </c>
    </row>
    <row r="137" spans="1:16" ht="6" customHeight="1">
      <c r="A137" s="191"/>
      <c r="B137" s="303"/>
      <c r="C137" s="269"/>
      <c r="D137" s="304"/>
      <c r="E137" s="268"/>
      <c r="F137" s="269"/>
      <c r="G137" s="305"/>
      <c r="H137" s="306"/>
      <c r="I137" s="272"/>
      <c r="J137" s="304"/>
      <c r="K137" s="303"/>
      <c r="L137" s="272"/>
      <c r="M137" s="305"/>
      <c r="N137" s="306"/>
      <c r="O137" s="272"/>
      <c r="P137" s="305"/>
    </row>
    <row r="138" spans="1:16" ht="12.75">
      <c r="A138" s="37" t="s">
        <v>103</v>
      </c>
      <c r="B138" s="340">
        <f>SUM(B47+B63+B79+B100+B113+B115+B122+B131+B136)</f>
        <v>93064.5</v>
      </c>
      <c r="C138" s="341">
        <f>SUM(C47+C63+C79+C100+C113+C115+C122+C131+C136)</f>
        <v>92132.5</v>
      </c>
      <c r="D138" s="228">
        <f>(C138-B138)/B138</f>
        <v>-0.01001455979455109</v>
      </c>
      <c r="E138" s="340">
        <f>SUM(E47+E63+E79+E100+E113+E115+E122+E131+E136)</f>
        <v>54173.5</v>
      </c>
      <c r="F138" s="341">
        <f>SUM(F47+F63+F79+F100+F113+F115+F122+F131+F136)</f>
        <v>54090</v>
      </c>
      <c r="G138" s="342">
        <f>(F138-E138)/E138</f>
        <v>-0.0015413440150627152</v>
      </c>
      <c r="H138" s="341">
        <f>SUM(H47+H63+H79+H100+H113+H115+H122+H131+H136)</f>
        <v>4869</v>
      </c>
      <c r="I138" s="341">
        <f>SUM(I47+I63+I79+I100+I113+I115+I122+I131+I136)</f>
        <v>4985</v>
      </c>
      <c r="J138" s="218">
        <f>(I138-H138)/H138</f>
        <v>0.023824193879646745</v>
      </c>
      <c r="K138" s="341">
        <f>SUM(K47+K63+K79+K100+K113+K115+K122+K131+K136)</f>
        <v>8706</v>
      </c>
      <c r="L138" s="341">
        <f>SUM(L47+L63+L79+L100+L113+L115+L122+L131+L136)</f>
        <v>10061</v>
      </c>
      <c r="M138" s="218">
        <f>(L138-K138)/K138</f>
        <v>0.1556397886515047</v>
      </c>
      <c r="N138" s="341">
        <f>SUM(N47+N63+N79+N100+N113+N115+N122+N131+N136)</f>
        <v>160813</v>
      </c>
      <c r="O138" s="343">
        <f>SUM(O47+O63+O79+O100+O113+O115+O122+O131+O136)</f>
        <v>161268.5</v>
      </c>
      <c r="P138" s="218">
        <f>(O138-N138)/N138</f>
        <v>0.0028324824485582633</v>
      </c>
    </row>
    <row r="139" spans="1:16" ht="12.75">
      <c r="A139" s="189"/>
      <c r="B139" s="189"/>
      <c r="C139" s="189"/>
      <c r="D139" s="189"/>
      <c r="E139" s="189"/>
      <c r="F139" s="189"/>
      <c r="G139" s="189"/>
      <c r="H139" s="189"/>
      <c r="I139" s="189"/>
      <c r="J139" s="189"/>
      <c r="K139" s="189"/>
      <c r="L139" s="189"/>
      <c r="M139" s="189"/>
      <c r="N139" s="189"/>
      <c r="O139" s="189"/>
      <c r="P139" s="189"/>
    </row>
  </sheetData>
  <mergeCells count="7">
    <mergeCell ref="A4:P4"/>
    <mergeCell ref="B6:D6"/>
    <mergeCell ref="E6:G6"/>
    <mergeCell ref="K6:M6"/>
    <mergeCell ref="H6:J6"/>
    <mergeCell ref="N6:P6"/>
    <mergeCell ref="A6:A7"/>
  </mergeCells>
  <printOptions horizontalCentered="1"/>
  <pageMargins left="0.5" right="0.5" top="0.7" bottom="1" header="0.5" footer="0.5"/>
  <pageSetup firstPageNumber="18" useFirstPageNumber="1" fitToHeight="0" horizontalDpi="600" verticalDpi="600" orientation="landscape" scale="75" r:id="rId1"/>
  <headerFooter alignWithMargins="0">
    <oddFooter xml:space="preserve">&amp;L&amp;11Note: Total student credit hours exclude SAB (Study Abroad) courses. 117 student credit hours were excluded in spring 2003 and 40 were excluded in spring 2002.&amp;C
&amp;ROffice of IRAA
04/02/03
Page &amp;P </oddFooter>
  </headerFooter>
  <rowBreaks count="3" manualBreakCount="3">
    <brk id="47" max="15" man="1"/>
    <brk id="80" max="15" man="1"/>
    <brk id="12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Mason</dc:creator>
  <cp:keywords/>
  <dc:description/>
  <cp:lastModifiedBy>Joe Jurczyk</cp:lastModifiedBy>
  <cp:lastPrinted>2003-04-02T14:39:19Z</cp:lastPrinted>
  <dcterms:created xsi:type="dcterms:W3CDTF">2000-10-31T21:19:01Z</dcterms:created>
  <dcterms:modified xsi:type="dcterms:W3CDTF">2004-04-13T18:29:59Z</dcterms:modified>
  <cp:category/>
  <cp:version/>
  <cp:contentType/>
  <cp:contentStatus/>
</cp:coreProperties>
</file>