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5" windowWidth="8040" windowHeight="6090" tabRatio="629" activeTab="3"/>
  </bookViews>
  <sheets>
    <sheet name="hc, pg1" sheetId="1" r:id="rId1"/>
    <sheet name="hc,race,college, pg2" sheetId="2" r:id="rId2"/>
    <sheet name="hc by acad plan, p3-8" sheetId="3" r:id="rId3"/>
    <sheet name="crse enrollmnt, pg9" sheetId="4" r:id="rId4"/>
    <sheet name="course enrollmnt, pg 10-12" sheetId="5" r:id="rId5"/>
    <sheet name="course enroll, pg 13-15" sheetId="6" r:id="rId6"/>
    <sheet name="college_DEWU p 16" sheetId="7" r:id="rId7"/>
    <sheet name="DEWU_subject p17-19" sheetId="8" r:id="rId8"/>
  </sheets>
  <definedNames>
    <definedName name="HTML_CodePage" hidden="1">1252</definedName>
    <definedName name="HTML_Control" hidden="1">{"'hc, pg1'!$A$1:$G$43"}</definedName>
    <definedName name="HTML_Description" hidden="1">""</definedName>
    <definedName name="HTML_Email" hidden="1">""</definedName>
    <definedName name="HTML_Header" hidden="1">""</definedName>
    <definedName name="HTML_LastUpdate" hidden="1">"11/15/00"</definedName>
    <definedName name="HTML_LineAfter" hidden="1">FALSE</definedName>
    <definedName name="HTML_LineBefore" hidden="1">FALSE</definedName>
    <definedName name="HTML_Name" hidden="1">"Jean Mason"</definedName>
    <definedName name="HTML_OBDlg2" hidden="1">TRUE</definedName>
    <definedName name="HTML_OBDlg4" hidden="1">TRUE</definedName>
    <definedName name="HTML_OS" hidden="1">0</definedName>
    <definedName name="HTML_PathFile" hidden="1">"I:\Jean\Fall_HC.htm"</definedName>
    <definedName name="HTML_Title" hidden="1">""</definedName>
    <definedName name="_xlnm.Print_Area" localSheetId="5">'course enroll, pg 13-15'!$A$1:$J$128</definedName>
    <definedName name="_xlnm.Print_Area" localSheetId="7">'DEWU_subject p17-19'!$A$1:$P$136</definedName>
    <definedName name="_xlnm.Print_Titles" localSheetId="5">'course enroll, pg 13-15'!$1:$6</definedName>
    <definedName name="_xlnm.Print_Titles" localSheetId="4">'course enrollmnt, pg 10-12'!$1:$7</definedName>
    <definedName name="_xlnm.Print_Titles" localSheetId="7">'DEWU_subject p17-19'!$1:$7</definedName>
    <definedName name="_xlnm.Print_Titles" localSheetId="2">'hc by acad plan, p3-8'!$1:$6</definedName>
  </definedNames>
  <calcPr fullCalcOnLoad="1"/>
</workbook>
</file>

<file path=xl/sharedStrings.xml><?xml version="1.0" encoding="utf-8"?>
<sst xmlns="http://schemas.openxmlformats.org/spreadsheetml/2006/main" count="1075" uniqueCount="572">
  <si>
    <t>CLEVELAND STATE UNIVERSITY</t>
  </si>
  <si>
    <t>HEADCOUNT ENROLLMENT</t>
  </si>
  <si>
    <t>College Level and Attendance</t>
  </si>
  <si>
    <t>College</t>
  </si>
  <si>
    <t>Level</t>
  </si>
  <si>
    <t>Attendance</t>
  </si>
  <si>
    <t>Total</t>
  </si>
  <si>
    <t>Undergrad</t>
  </si>
  <si>
    <t>Master/Law</t>
  </si>
  <si>
    <t>Doctoral</t>
  </si>
  <si>
    <t>Full-time</t>
  </si>
  <si>
    <t>Part-time</t>
  </si>
  <si>
    <t>Arts &amp; Sciences</t>
  </si>
  <si>
    <t>Business</t>
  </si>
  <si>
    <t>Education</t>
  </si>
  <si>
    <t>Engineering</t>
  </si>
  <si>
    <t>First College</t>
  </si>
  <si>
    <t xml:space="preserve">Law </t>
  </si>
  <si>
    <t>University Studies</t>
  </si>
  <si>
    <t>Urban Affairs</t>
  </si>
  <si>
    <t>Ugrad. NonDegree</t>
  </si>
  <si>
    <t xml:space="preserve">   TOTAL</t>
  </si>
  <si>
    <t>College Level by Attendance</t>
  </si>
  <si>
    <t>Undergraduate</t>
  </si>
  <si>
    <t>Masters/Law</t>
  </si>
  <si>
    <t xml:space="preserve">     TOTAL</t>
  </si>
  <si>
    <t>NOTES:</t>
  </si>
  <si>
    <t>TOTAL</t>
  </si>
  <si>
    <t>Graduate and Law</t>
  </si>
  <si>
    <t xml:space="preserve">Percent Change </t>
  </si>
  <si>
    <t>Law</t>
  </si>
  <si>
    <t>University  Studies</t>
  </si>
  <si>
    <t>Career Services</t>
  </si>
  <si>
    <t>Military Science</t>
  </si>
  <si>
    <t>By College, Sex and Race</t>
  </si>
  <si>
    <t>White</t>
  </si>
  <si>
    <t>Black</t>
  </si>
  <si>
    <t>Hispanic</t>
  </si>
  <si>
    <t>Asian or Pacific Islander</t>
  </si>
  <si>
    <t>American Indian</t>
  </si>
  <si>
    <t>Not Applicable</t>
  </si>
  <si>
    <t>Non-Resident Aliens</t>
  </si>
  <si>
    <t>Female</t>
  </si>
  <si>
    <t>Male</t>
  </si>
  <si>
    <t>Total Female</t>
  </si>
  <si>
    <t>Total Male</t>
  </si>
  <si>
    <t xml:space="preserve">NOTES: </t>
  </si>
  <si>
    <t>STUDENT CREDIT HOURS AND FTE ENROLLMENT</t>
  </si>
  <si>
    <t>Student Credit Hours (SCH)</t>
  </si>
  <si>
    <t>Full-Time Equivalent (FTE)</t>
  </si>
  <si>
    <t xml:space="preserve">Undergrad </t>
  </si>
  <si>
    <t xml:space="preserve">Graduate and Law </t>
  </si>
  <si>
    <t xml:space="preserve">Total </t>
  </si>
  <si>
    <t>Anthropology</t>
  </si>
  <si>
    <t>Art</t>
  </si>
  <si>
    <t>Chemistry</t>
  </si>
  <si>
    <t>Classical and Medieval Studies</t>
  </si>
  <si>
    <t>Communications</t>
  </si>
  <si>
    <t>Dramatic Arts</t>
  </si>
  <si>
    <t>Economics</t>
  </si>
  <si>
    <t>English</t>
  </si>
  <si>
    <t>French</t>
  </si>
  <si>
    <t>German</t>
  </si>
  <si>
    <t>Greek</t>
  </si>
  <si>
    <t>History</t>
  </si>
  <si>
    <t>Health Sciences</t>
  </si>
  <si>
    <t>Latin</t>
  </si>
  <si>
    <t>Modern Languages</t>
  </si>
  <si>
    <t>Mathematics</t>
  </si>
  <si>
    <t>Applied Music</t>
  </si>
  <si>
    <t>Music</t>
  </si>
  <si>
    <t>Nursing</t>
  </si>
  <si>
    <t>Philosophy</t>
  </si>
  <si>
    <t>Physics</t>
  </si>
  <si>
    <t>Political Science</t>
  </si>
  <si>
    <t>Psychology</t>
  </si>
  <si>
    <t>Religious Studies</t>
  </si>
  <si>
    <t>Sociology</t>
  </si>
  <si>
    <t>Speech and Hearing</t>
  </si>
  <si>
    <t>Spanish</t>
  </si>
  <si>
    <t>Social Work</t>
  </si>
  <si>
    <t>College of Business</t>
  </si>
  <si>
    <t>Accounting</t>
  </si>
  <si>
    <t>Business Law</t>
  </si>
  <si>
    <t>Computer &amp; Information Science</t>
  </si>
  <si>
    <t>Finance</t>
  </si>
  <si>
    <t>General Administration</t>
  </si>
  <si>
    <t>Health Care Administration</t>
  </si>
  <si>
    <t>Information Systems</t>
  </si>
  <si>
    <t>Marketing</t>
  </si>
  <si>
    <t>Management &amp; Labor</t>
  </si>
  <si>
    <t>Operation Mgmt &amp; Business</t>
  </si>
  <si>
    <t>College of Business Total</t>
  </si>
  <si>
    <t>College of Education</t>
  </si>
  <si>
    <t>Dance</t>
  </si>
  <si>
    <t>Early Childhood Education</t>
  </si>
  <si>
    <t>Education Counseling</t>
  </si>
  <si>
    <t>Middle Childhood Education</t>
  </si>
  <si>
    <t>Education-Special Offering</t>
  </si>
  <si>
    <t>Doctoral Education</t>
  </si>
  <si>
    <t>Special Education</t>
  </si>
  <si>
    <t>Specialized Study &amp; Field Experience</t>
  </si>
  <si>
    <t>Health Education</t>
  </si>
  <si>
    <t>HPER-Core Curriculum</t>
  </si>
  <si>
    <t>Physical Education-Professional</t>
  </si>
  <si>
    <t>Physical Education-Service</t>
  </si>
  <si>
    <t>College of Education Total</t>
  </si>
  <si>
    <t>College of Engineering</t>
  </si>
  <si>
    <t>Chemical Engineering</t>
  </si>
  <si>
    <t>Civil Engineering</t>
  </si>
  <si>
    <t>Engineering Science</t>
  </si>
  <si>
    <t>Mechanical Engineering</t>
  </si>
  <si>
    <t>Engineering Mechanics</t>
  </si>
  <si>
    <t>College of Engineering Total</t>
  </si>
  <si>
    <t>College of Law</t>
  </si>
  <si>
    <t>Curriculum &amp; Instruction</t>
  </si>
  <si>
    <t>University Studies Total</t>
  </si>
  <si>
    <t>College of Urban Affairs</t>
  </si>
  <si>
    <t>Environmental Studies</t>
  </si>
  <si>
    <t>Public Administration</t>
  </si>
  <si>
    <t>Planning, Design &amp; Development</t>
  </si>
  <si>
    <t>Urban Studies</t>
  </si>
  <si>
    <t>College of Urban Affairs Total</t>
  </si>
  <si>
    <t>Air Force ROTC</t>
  </si>
  <si>
    <t>Military Science Total</t>
  </si>
  <si>
    <t>CSU TOTAL</t>
  </si>
  <si>
    <t>Public Health</t>
  </si>
  <si>
    <t>Women's Studies</t>
  </si>
  <si>
    <t>Doctor of Business Administration</t>
  </si>
  <si>
    <t>Cleveland State University</t>
  </si>
  <si>
    <t>Graduate/Law</t>
  </si>
  <si>
    <t>Percent Change</t>
  </si>
  <si>
    <t>Master of Business Administration</t>
  </si>
  <si>
    <t>College/Course Subject</t>
  </si>
  <si>
    <t>SUMMARY OF STUDENT CREDIT HOURS BY MEETING TIME</t>
  </si>
  <si>
    <t>Meeting Time</t>
  </si>
  <si>
    <t>Day</t>
  </si>
  <si>
    <t>Math Technology</t>
  </si>
  <si>
    <t>Biology (BIO)</t>
  </si>
  <si>
    <t>Geology (GEO)</t>
  </si>
  <si>
    <t>Biology, Geology &amp; Environmental Science</t>
  </si>
  <si>
    <t>English Translations of Foreign Literature</t>
  </si>
  <si>
    <t>Electrical &amp; Computer Egr</t>
  </si>
  <si>
    <t>Electronic Engineering Tech</t>
  </si>
  <si>
    <t>General Engineering Tech</t>
  </si>
  <si>
    <t>Industrial &amp; Manufacturing Egr</t>
  </si>
  <si>
    <t>Adult Learning &amp; Development (ALD)</t>
  </si>
  <si>
    <t>Individually Arranged</t>
  </si>
  <si>
    <t>Mechanical Engineering Technology</t>
  </si>
  <si>
    <t>Curriculum &amp; Instruction (Graduate: EDB, EGT, &amp; ETE)</t>
  </si>
  <si>
    <t>Industrial &amp; Manufacturing Engineering</t>
  </si>
  <si>
    <t>Evening</t>
  </si>
  <si>
    <t>Weekend</t>
  </si>
  <si>
    <t xml:space="preserve">Individually Arranged </t>
  </si>
  <si>
    <t>STUDENT CREDIT HOURS  BY COLLEGE, DEPARTMENT AND MEETING TIME</t>
  </si>
  <si>
    <t>Master of Business Admin</t>
  </si>
  <si>
    <t>Curriculum &amp; Instruction (EDB, EGT, ETE)</t>
  </si>
  <si>
    <t>2. Full-time status was defined as: Any student registered for a minimum of 12 hours for all levels.</t>
  </si>
  <si>
    <t>Education-Secondary (EDS)</t>
  </si>
  <si>
    <t>Doctor of Business Admin</t>
  </si>
  <si>
    <t>Education-Secondary</t>
  </si>
  <si>
    <t>Electronic Engineering Technology</t>
  </si>
  <si>
    <t>General Engineering Technology</t>
  </si>
  <si>
    <t>Mechanical Egr Tech</t>
  </si>
  <si>
    <t>Urban Services Administration</t>
  </si>
  <si>
    <t>Environmental Science (EVS)</t>
  </si>
  <si>
    <t>National Student Exchange</t>
  </si>
  <si>
    <t xml:space="preserve">Public Safety Management </t>
  </si>
  <si>
    <t xml:space="preserve">Urban Services Administration </t>
  </si>
  <si>
    <t>Graduate Studies</t>
  </si>
  <si>
    <t>Air Force</t>
  </si>
  <si>
    <t>Summary of Student Credit Hours by Course Level</t>
  </si>
  <si>
    <t>Specialized Instructional/Teacher Education</t>
  </si>
  <si>
    <t>Notes:</t>
  </si>
  <si>
    <t>College by Course Level</t>
  </si>
  <si>
    <t>Linguistics</t>
  </si>
  <si>
    <t>Registered Credit Hours *</t>
  </si>
  <si>
    <t>Graduate</t>
  </si>
  <si>
    <t>Headcount</t>
  </si>
  <si>
    <t>Cumulative Percent</t>
  </si>
  <si>
    <t>* Fractionated student credit hours were rounded to the nearest whole hour.</t>
  </si>
  <si>
    <t>&gt;=24</t>
  </si>
  <si>
    <t>Registered Students by Level and Credit Hour (SCH) Distribution</t>
  </si>
  <si>
    <t>TOTAL STUDENT CREDIT HOURS COMPARED TO PRIOR YEAR</t>
  </si>
  <si>
    <t>First College Total</t>
  </si>
  <si>
    <t>Italian</t>
  </si>
  <si>
    <t>Education-SIP (EDC, EDW)</t>
  </si>
  <si>
    <t>Environmental Engineering</t>
  </si>
  <si>
    <t>College of Graduate Studies</t>
  </si>
  <si>
    <t>By College, Academic Career, Academic Plan and Multiple Majors</t>
  </si>
  <si>
    <t>Academic Plan</t>
  </si>
  <si>
    <t>One Major</t>
  </si>
  <si>
    <t>Multiple Majors</t>
  </si>
  <si>
    <t>Percent of College/Level Total</t>
  </si>
  <si>
    <t>ANT</t>
  </si>
  <si>
    <t>ART</t>
  </si>
  <si>
    <t>ARTPB</t>
  </si>
  <si>
    <t>ASCER</t>
  </si>
  <si>
    <t>ASND</t>
  </si>
  <si>
    <t>NUB</t>
  </si>
  <si>
    <t>Basic Nursing</t>
  </si>
  <si>
    <t>NUBPB</t>
  </si>
  <si>
    <t>BIO</t>
  </si>
  <si>
    <t>Biology</t>
  </si>
  <si>
    <t>BIOPB</t>
  </si>
  <si>
    <t>GEO</t>
  </si>
  <si>
    <t>Geological Sciences</t>
  </si>
  <si>
    <t>GES</t>
  </si>
  <si>
    <t>EVSAS</t>
  </si>
  <si>
    <t>Environmental Sciences</t>
  </si>
  <si>
    <t>BIT</t>
  </si>
  <si>
    <t>CHM</t>
  </si>
  <si>
    <t>CLM</t>
  </si>
  <si>
    <t>COM</t>
  </si>
  <si>
    <t>DRA</t>
  </si>
  <si>
    <t>ECN</t>
  </si>
  <si>
    <t>ENG</t>
  </si>
  <si>
    <t>FRN</t>
  </si>
  <si>
    <t>HIS</t>
  </si>
  <si>
    <t>IR</t>
  </si>
  <si>
    <t>International Relations</t>
  </si>
  <si>
    <t>LIB</t>
  </si>
  <si>
    <t>Liberal Studies</t>
  </si>
  <si>
    <t>LIN</t>
  </si>
  <si>
    <t>MTH</t>
  </si>
  <si>
    <t>MTS</t>
  </si>
  <si>
    <t>MUS</t>
  </si>
  <si>
    <t>MUS-BA</t>
  </si>
  <si>
    <t>MUSPB</t>
  </si>
  <si>
    <t>PHL</t>
  </si>
  <si>
    <t>Physical Therapy</t>
  </si>
  <si>
    <t>PHS</t>
  </si>
  <si>
    <t>PHY</t>
  </si>
  <si>
    <t>PSC</t>
  </si>
  <si>
    <t>PPHAR</t>
  </si>
  <si>
    <t>Pre Pharmacy</t>
  </si>
  <si>
    <t>PSY</t>
  </si>
  <si>
    <t>PSYPB</t>
  </si>
  <si>
    <t>REL</t>
  </si>
  <si>
    <t>NUR</t>
  </si>
  <si>
    <t>RN Nursing</t>
  </si>
  <si>
    <t>NURPB</t>
  </si>
  <si>
    <t>SSC</t>
  </si>
  <si>
    <t>Social Science</t>
  </si>
  <si>
    <t>SST</t>
  </si>
  <si>
    <t>Social Studies</t>
  </si>
  <si>
    <t>SWK</t>
  </si>
  <si>
    <t>SWKPB</t>
  </si>
  <si>
    <t>SOC</t>
  </si>
  <si>
    <t>SPN</t>
  </si>
  <si>
    <t>SPH</t>
  </si>
  <si>
    <t>Speech &amp; Hearing</t>
  </si>
  <si>
    <t>ASPBUND</t>
  </si>
  <si>
    <t>Undecided</t>
  </si>
  <si>
    <t>UNDA</t>
  </si>
  <si>
    <t>A&amp;S Undecided</t>
  </si>
  <si>
    <t>ANTFC</t>
  </si>
  <si>
    <t>BIOFC</t>
  </si>
  <si>
    <t>COMFC</t>
  </si>
  <si>
    <t>ENGFC</t>
  </si>
  <si>
    <t>FRNFC</t>
  </si>
  <si>
    <t>IRFC</t>
  </si>
  <si>
    <t>PDM</t>
  </si>
  <si>
    <t>Personally Designed Major</t>
  </si>
  <si>
    <t>PSYFC</t>
  </si>
  <si>
    <t>SWKFC</t>
  </si>
  <si>
    <t>UNDF</t>
  </si>
  <si>
    <t>Fst Undecided</t>
  </si>
  <si>
    <t>ACT</t>
  </si>
  <si>
    <t>ACTPB</t>
  </si>
  <si>
    <t>BUSND</t>
  </si>
  <si>
    <t>BEC</t>
  </si>
  <si>
    <t>Business Economics</t>
  </si>
  <si>
    <t>CIS</t>
  </si>
  <si>
    <t>Comp &amp; Info Science</t>
  </si>
  <si>
    <t>CS</t>
  </si>
  <si>
    <t>Computer Science</t>
  </si>
  <si>
    <t>FIN</t>
  </si>
  <si>
    <t>FINPB</t>
  </si>
  <si>
    <t>IFS</t>
  </si>
  <si>
    <t>MLR</t>
  </si>
  <si>
    <t>Management &amp; Labor Relat</t>
  </si>
  <si>
    <t>MKT</t>
  </si>
  <si>
    <t>OMS</t>
  </si>
  <si>
    <t>Oper Mgmt &amp; Business Sta</t>
  </si>
  <si>
    <t>UNDB</t>
  </si>
  <si>
    <t>BUPBUND</t>
  </si>
  <si>
    <t>Total Undergraduate Business</t>
  </si>
  <si>
    <t>ECE</t>
  </si>
  <si>
    <t>Early Childhood Educatio</t>
  </si>
  <si>
    <t>EDCER</t>
  </si>
  <si>
    <t>EED</t>
  </si>
  <si>
    <t>Elementary Education</t>
  </si>
  <si>
    <t>EEDPB</t>
  </si>
  <si>
    <t>EDM</t>
  </si>
  <si>
    <t>EDMPB</t>
  </si>
  <si>
    <t>PEU</t>
  </si>
  <si>
    <t>Physical Education</t>
  </si>
  <si>
    <t>PEUPB</t>
  </si>
  <si>
    <t>SED</t>
  </si>
  <si>
    <t>SPM</t>
  </si>
  <si>
    <t>Sports Management</t>
  </si>
  <si>
    <t>TEACH CERT</t>
  </si>
  <si>
    <t>Teacher Certification</t>
  </si>
  <si>
    <t>UNDC</t>
  </si>
  <si>
    <t>Edu Undecided</t>
  </si>
  <si>
    <t>EDPBUND</t>
  </si>
  <si>
    <t>Total Undergraduate Education</t>
  </si>
  <si>
    <t>CHE</t>
  </si>
  <si>
    <t>CVE</t>
  </si>
  <si>
    <t>BCPE</t>
  </si>
  <si>
    <t>Computer Engineering</t>
  </si>
  <si>
    <t>CE</t>
  </si>
  <si>
    <t>CEPB</t>
  </si>
  <si>
    <t>EEC</t>
  </si>
  <si>
    <t>ELE</t>
  </si>
  <si>
    <t>Electrical Engineering</t>
  </si>
  <si>
    <t>ECT</t>
  </si>
  <si>
    <t>Electronic EgrTechnology</t>
  </si>
  <si>
    <t>IME</t>
  </si>
  <si>
    <t>INT</t>
  </si>
  <si>
    <t>Industrial Egr Technolog</t>
  </si>
  <si>
    <t>Industrial Engineering</t>
  </si>
  <si>
    <t>MCT</t>
  </si>
  <si>
    <t>Mechanical Egr Technolog</t>
  </si>
  <si>
    <t>MCE</t>
  </si>
  <si>
    <t>MCEPB</t>
  </si>
  <si>
    <t>PE</t>
  </si>
  <si>
    <t>Pre-Engineering</t>
  </si>
  <si>
    <t>UNDE</t>
  </si>
  <si>
    <t>Egr Undecided</t>
  </si>
  <si>
    <t>Total Undergraduate Engineering</t>
  </si>
  <si>
    <t>CROSS UNDE</t>
  </si>
  <si>
    <t>Cross Registration Undergradua</t>
  </si>
  <si>
    <t>NONDEGREE</t>
  </si>
  <si>
    <t>Undergraduate Nondegree</t>
  </si>
  <si>
    <t>Total Undergraduate NonDegree</t>
  </si>
  <si>
    <t>UNDUS</t>
  </si>
  <si>
    <t>Collegiate Studies</t>
  </si>
  <si>
    <t>USP60</t>
  </si>
  <si>
    <t>Project 60</t>
  </si>
  <si>
    <t>USND</t>
  </si>
  <si>
    <t>USVS</t>
  </si>
  <si>
    <t>Undergraduate Visiting</t>
  </si>
  <si>
    <t>Total University Studies</t>
  </si>
  <si>
    <t>Environmental Science</t>
  </si>
  <si>
    <t>EVA</t>
  </si>
  <si>
    <t>PSM</t>
  </si>
  <si>
    <t>Public Safety Management</t>
  </si>
  <si>
    <t>USA</t>
  </si>
  <si>
    <t>UST</t>
  </si>
  <si>
    <t>USTPB</t>
  </si>
  <si>
    <t>UNDU</t>
  </si>
  <si>
    <t>Urban Undecided</t>
  </si>
  <si>
    <t>GRADUATE AND LAW</t>
  </si>
  <si>
    <t>GAR</t>
  </si>
  <si>
    <t>DBI</t>
  </si>
  <si>
    <t>GBI</t>
  </si>
  <si>
    <t>DCH</t>
  </si>
  <si>
    <t>GCH</t>
  </si>
  <si>
    <t>CBC</t>
  </si>
  <si>
    <t>Clinical Bioanalytical Chem</t>
  </si>
  <si>
    <t>GCM</t>
  </si>
  <si>
    <t>Communication Thry and M</t>
  </si>
  <si>
    <t>CCH</t>
  </si>
  <si>
    <t>Culture, Com and Health Care</t>
  </si>
  <si>
    <t>DIV</t>
  </si>
  <si>
    <t>Diversity Professional</t>
  </si>
  <si>
    <t>GEC</t>
  </si>
  <si>
    <t>GEG</t>
  </si>
  <si>
    <t>GEV</t>
  </si>
  <si>
    <t>Graduate Arts &amp; Sciences</t>
  </si>
  <si>
    <t>GASND</t>
  </si>
  <si>
    <t>GHE</t>
  </si>
  <si>
    <t>Health Science</t>
  </si>
  <si>
    <t>GHS</t>
  </si>
  <si>
    <t>GMA</t>
  </si>
  <si>
    <t>GMT</t>
  </si>
  <si>
    <t>GMU</t>
  </si>
  <si>
    <t>GNR</t>
  </si>
  <si>
    <t>GPL</t>
  </si>
  <si>
    <t>MPT</t>
  </si>
  <si>
    <t>GPH</t>
  </si>
  <si>
    <t>GPY</t>
  </si>
  <si>
    <t>GPSYS</t>
  </si>
  <si>
    <t>Psychology Specialist</t>
  </si>
  <si>
    <t>GSW</t>
  </si>
  <si>
    <t>GSO</t>
  </si>
  <si>
    <t>GSN</t>
  </si>
  <si>
    <t>GSP</t>
  </si>
  <si>
    <t>Speech Pathology and Aud</t>
  </si>
  <si>
    <t>AMB</t>
  </si>
  <si>
    <t>Accelerated Business Adm</t>
  </si>
  <si>
    <t>GAF</t>
  </si>
  <si>
    <t>Accountancy and Financia</t>
  </si>
  <si>
    <t>MBA</t>
  </si>
  <si>
    <t>Business Administration</t>
  </si>
  <si>
    <t>DBA</t>
  </si>
  <si>
    <t>GCS</t>
  </si>
  <si>
    <t>Computer and Information</t>
  </si>
  <si>
    <t>EBA</t>
  </si>
  <si>
    <t>Executive Business Admin</t>
  </si>
  <si>
    <t>GFN</t>
  </si>
  <si>
    <t>Graduate Business</t>
  </si>
  <si>
    <t>GBUND</t>
  </si>
  <si>
    <t>Labor Relations and Huma</t>
  </si>
  <si>
    <t>GLR</t>
  </si>
  <si>
    <t>JDMBA</t>
  </si>
  <si>
    <t>Master of Business Administrat</t>
  </si>
  <si>
    <t>MBH</t>
  </si>
  <si>
    <t>MBA-Health Care</t>
  </si>
  <si>
    <t>MPH</t>
  </si>
  <si>
    <t>Total Business Graduate</t>
  </si>
  <si>
    <t>ALD</t>
  </si>
  <si>
    <t>Adult Learning &amp; Develop</t>
  </si>
  <si>
    <t>ALD CER</t>
  </si>
  <si>
    <t>Adult Learning and Development</t>
  </si>
  <si>
    <t>CAC</t>
  </si>
  <si>
    <t>Community Agency Counsel</t>
  </si>
  <si>
    <t>CMH</t>
  </si>
  <si>
    <t>Community Health Educati</t>
  </si>
  <si>
    <t>CPP</t>
  </si>
  <si>
    <t>Counseling and Pupil Per</t>
  </si>
  <si>
    <t>CNS</t>
  </si>
  <si>
    <t>Counselor Education</t>
  </si>
  <si>
    <t>C&amp;I</t>
  </si>
  <si>
    <t>GDU</t>
  </si>
  <si>
    <t>EAD</t>
  </si>
  <si>
    <t>Education Administration</t>
  </si>
  <si>
    <t>EAS</t>
  </si>
  <si>
    <t>EDS</t>
  </si>
  <si>
    <t>Education Specialist</t>
  </si>
  <si>
    <t>EXS</t>
  </si>
  <si>
    <t>Exercise Science</t>
  </si>
  <si>
    <t>GEDCER</t>
  </si>
  <si>
    <t>Graduate Education</t>
  </si>
  <si>
    <t>GEDDE</t>
  </si>
  <si>
    <t>GEDND</t>
  </si>
  <si>
    <t>EDUC-LIC</t>
  </si>
  <si>
    <t>Graduate Education Licensure</t>
  </si>
  <si>
    <t>GSM</t>
  </si>
  <si>
    <t>SME</t>
  </si>
  <si>
    <t>Sports Management, Exerc</t>
  </si>
  <si>
    <t>SUP</t>
  </si>
  <si>
    <t>Supervision</t>
  </si>
  <si>
    <t>UEA</t>
  </si>
  <si>
    <t>Urban Ed: Administration</t>
  </si>
  <si>
    <t>UEC</t>
  </si>
  <si>
    <t>Urban Education: Counsel</t>
  </si>
  <si>
    <t>UEL</t>
  </si>
  <si>
    <t>UEP</t>
  </si>
  <si>
    <t>Urban Education: Policy</t>
  </si>
  <si>
    <t>Total Education Graduate</t>
  </si>
  <si>
    <t>ABE</t>
  </si>
  <si>
    <t>Applied Biomedical Engineering</t>
  </si>
  <si>
    <t>CHD</t>
  </si>
  <si>
    <t>CHG</t>
  </si>
  <si>
    <t>CVG</t>
  </si>
  <si>
    <t>ELD</t>
  </si>
  <si>
    <t>ELG</t>
  </si>
  <si>
    <t>GEE</t>
  </si>
  <si>
    <t>Graduate Engineering</t>
  </si>
  <si>
    <t>GENND</t>
  </si>
  <si>
    <t>IND</t>
  </si>
  <si>
    <t>ING</t>
  </si>
  <si>
    <t>MCD</t>
  </si>
  <si>
    <t>MCG</t>
  </si>
  <si>
    <t>Total Engineering Graduate</t>
  </si>
  <si>
    <t>NONDEG GRA</t>
  </si>
  <si>
    <t>Graduate Nondegree</t>
  </si>
  <si>
    <t>LAW</t>
  </si>
  <si>
    <t>JD/MBA</t>
  </si>
  <si>
    <t>JD/MPA</t>
  </si>
  <si>
    <t>LAWVS</t>
  </si>
  <si>
    <t>JD/MUP</t>
  </si>
  <si>
    <t>Law and Urban Planning</t>
  </si>
  <si>
    <t>Total Law</t>
  </si>
  <si>
    <t>GEI</t>
  </si>
  <si>
    <t>Environmental Studies M.A.</t>
  </si>
  <si>
    <t>Graduate Urban Affairs</t>
  </si>
  <si>
    <t>GURND</t>
  </si>
  <si>
    <t>NPM</t>
  </si>
  <si>
    <t>Non-Profit Management</t>
  </si>
  <si>
    <t>MPA</t>
  </si>
  <si>
    <t>UPD</t>
  </si>
  <si>
    <t>USD</t>
  </si>
  <si>
    <t>USG</t>
  </si>
  <si>
    <t>Total CSU</t>
  </si>
  <si>
    <t>EVSFC</t>
  </si>
  <si>
    <t>EVAPB</t>
  </si>
  <si>
    <t>ACCAUDIT</t>
  </si>
  <si>
    <t>DOM</t>
  </si>
  <si>
    <t>JDMUPD</t>
  </si>
  <si>
    <t>TOTAL GRADUATE AND LAW</t>
  </si>
  <si>
    <t>Weekend: Friday after 4pm through Sunday</t>
  </si>
  <si>
    <t>Evening: after 4pm, Monday through Friday</t>
  </si>
  <si>
    <t>Day: until 4pm Monday through Friday</t>
  </si>
  <si>
    <t>Summer 2004</t>
  </si>
  <si>
    <t>1) Total student credit hours exclude SAB (Study Abroad) courses;  61 student credit hours were excluded in summer 2004 and 32 student credit hours were excluded in summer 2003. In 2003 and 2004 Nursing is included in the College of Education.</t>
  </si>
  <si>
    <t>1. Total headcount in this report excludes 22 students with zero credit hours and 4 students taking SAB (Study Abroad) courses only. The total unduplicated headcount without these omissions is 8,414.</t>
  </si>
  <si>
    <t>2. Total headcount in this report excludes 22 students with zero credit hours and 4 students taking SAB (Study Abroad) courses only. The total unduplicated headcount without these omissions is 8,414.</t>
  </si>
  <si>
    <t>1. Minority students are 19.2% of the total population, or 22.6% of the students identified by race.</t>
  </si>
  <si>
    <t>Biology-Medical Technolo</t>
  </si>
  <si>
    <t>Communication</t>
  </si>
  <si>
    <t>ECNPB</t>
  </si>
  <si>
    <t>HSCBS</t>
  </si>
  <si>
    <t>HSCBS-PB</t>
  </si>
  <si>
    <t>Health Sciences BS</t>
  </si>
  <si>
    <t>PSCPB</t>
  </si>
  <si>
    <t>SPHPB</t>
  </si>
  <si>
    <t>IB</t>
  </si>
  <si>
    <t>International Business</t>
  </si>
  <si>
    <t>IFSPB</t>
  </si>
  <si>
    <t>Bus Undecided</t>
  </si>
  <si>
    <t>EFS</t>
  </si>
  <si>
    <t>Exercise/Fitness Specialist</t>
  </si>
  <si>
    <t>SEDMI</t>
  </si>
  <si>
    <t>Moderate/Intensive Educ'lNeeds</t>
  </si>
  <si>
    <t>SEDMM</t>
  </si>
  <si>
    <t>Mild/Moderate Educational Need</t>
  </si>
  <si>
    <t>CVEPB</t>
  </si>
  <si>
    <t>ENPBUND</t>
  </si>
  <si>
    <t>IMEPB</t>
  </si>
  <si>
    <t>FSPBUND</t>
  </si>
  <si>
    <t>RELFC</t>
  </si>
  <si>
    <t>MOT</t>
  </si>
  <si>
    <t>Master of Occupational Therapy</t>
  </si>
  <si>
    <t>Financial Accounting_Audit</t>
  </si>
  <si>
    <t>Business Administration-Doctor</t>
  </si>
  <si>
    <t>DFN</t>
  </si>
  <si>
    <t>DMK</t>
  </si>
  <si>
    <t>Oper Mgmt and Bus Stat</t>
  </si>
  <si>
    <t>PRE-AMBA</t>
  </si>
  <si>
    <t>Pre Accelerated MBA</t>
  </si>
  <si>
    <t>PRE-EMBA</t>
  </si>
  <si>
    <t>Pre Executive MBA</t>
  </si>
  <si>
    <t>TAXATION</t>
  </si>
  <si>
    <t>Tax Program</t>
  </si>
  <si>
    <t>Educational Administration</t>
  </si>
  <si>
    <t>Urban Education: Learnin</t>
  </si>
  <si>
    <t>UELL</t>
  </si>
  <si>
    <t>Urban Education: L &amp; L-L</t>
  </si>
  <si>
    <t>GENDE</t>
  </si>
  <si>
    <t>Urban Planning &amp; Law</t>
  </si>
  <si>
    <t>Urban Studies &amp; Public Affairs</t>
  </si>
  <si>
    <t>Total Undergraduate Urban</t>
  </si>
  <si>
    <t>TOTAL UNDERGRADUATE</t>
  </si>
  <si>
    <t>Total Urban Graduate</t>
  </si>
  <si>
    <t>Note: Total headcount in this report excludes 22 students with zero credit hours and 4 students taking SAB (Study Abroad) courses only. The total unduplicated headcount without these omissions is 8,414.</t>
  </si>
  <si>
    <t>Liberal Arts &amp; Social Sciences</t>
  </si>
  <si>
    <t>College of Science</t>
  </si>
  <si>
    <t>Note: Total student credit hours exclude SAB (Study Abroad) courses. 61 student credit hours (sch) were excluded in summer 2004 and 32 excluded in summer 2003. FTE is calculated by dividing student credit hours by 15.</t>
  </si>
  <si>
    <t>Perfusion (in HSC)</t>
  </si>
  <si>
    <t>College of Liberal Arts &amp; Social Sciences</t>
  </si>
  <si>
    <t>Coun, Admin, Super, Adult (ADM, EDE, FRL)</t>
  </si>
  <si>
    <t>GCEDC Workshop</t>
  </si>
  <si>
    <t xml:space="preserve">First College </t>
  </si>
  <si>
    <t>College of Sciences Total</t>
  </si>
  <si>
    <t>College of Liberal Arts &amp; Social Sciences Total</t>
  </si>
  <si>
    <t>WST-BA</t>
  </si>
  <si>
    <t>MTHFC</t>
  </si>
  <si>
    <t>CHMPB</t>
  </si>
  <si>
    <t>Note: Total student credit hours exclude SAB (Study Abroad) courses. 61 student credit hours (sch) were excluded in summer 2004 and 32 excluded in summer 2003.</t>
  </si>
  <si>
    <t>Independent Study</t>
  </si>
  <si>
    <t xml:space="preserve">Special Education </t>
  </si>
  <si>
    <t>Total student credit hours exclude SAB (Study Abroad) courses. 61 student credit hours were excluded in summer 2004 and 32 were excluded in summer 2003. In 2003 and 2004 Nursing is included in the College of Education.</t>
  </si>
  <si>
    <t xml:space="preserve">Urban Planning, Design </t>
  </si>
  <si>
    <t>Classical and Medieval St</t>
  </si>
  <si>
    <t>Total Undergraduate Arts &amp; Sciences</t>
  </si>
  <si>
    <t>Nondegree</t>
  </si>
  <si>
    <t>Urban</t>
  </si>
  <si>
    <t>Total Arts &amp; Sciences Graduate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</si>
</sst>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
    <numFmt numFmtId="168" formatCode="#,##0.0"/>
    <numFmt numFmtId="169" formatCode="_(* #,##0.0_);_(* \(#,##0.0\);_(* &quot;-&quot;?_);_(@_)"/>
    <numFmt numFmtId="170" formatCode="0.000%"/>
    <numFmt numFmtId="171" formatCode="#,##0.000"/>
    <numFmt numFmtId="172" formatCode="0\ "/>
    <numFmt numFmtId="173" formatCode="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s>
  <fonts count="15">
    <font>
      <sz val="10"/>
      <name val="Arial"/>
      <family val="0"/>
    </font>
    <font>
      <b/>
      <sz val="12"/>
      <name val="Arial"/>
      <family val="2"/>
    </font>
    <font>
      <b/>
      <sz val="14"/>
      <name val="Arial"/>
      <family val="2"/>
    </font>
    <font>
      <b/>
      <sz val="10"/>
      <name val="Arial"/>
      <family val="2"/>
    </font>
    <font>
      <sz val="12"/>
      <name val="Arial"/>
      <family val="2"/>
    </font>
    <font>
      <sz val="9"/>
      <name val="Arial"/>
      <family val="2"/>
    </font>
    <font>
      <sz val="8"/>
      <name val="Arial"/>
      <family val="2"/>
    </font>
    <font>
      <b/>
      <sz val="9"/>
      <name val="Arial"/>
      <family val="2"/>
    </font>
    <font>
      <b/>
      <sz val="11"/>
      <name val="Arial"/>
      <family val="2"/>
    </font>
    <font>
      <b/>
      <i/>
      <sz val="9"/>
      <name val="Arial"/>
      <family val="2"/>
    </font>
    <font>
      <sz val="10"/>
      <color indexed="8"/>
      <name val="MS Sans Serif"/>
      <family val="0"/>
    </font>
    <font>
      <sz val="9"/>
      <color indexed="8"/>
      <name val="Arial"/>
      <family val="2"/>
    </font>
    <font>
      <u val="single"/>
      <sz val="10"/>
      <color indexed="12"/>
      <name val="Arial"/>
      <family val="0"/>
    </font>
    <font>
      <u val="single"/>
      <sz val="10"/>
      <color indexed="36"/>
      <name val="Arial"/>
      <family val="0"/>
    </font>
    <font>
      <sz val="10"/>
      <color indexed="8"/>
      <name val="Arial"/>
      <family val="0"/>
    </font>
  </fonts>
  <fills count="10">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94">
    <border>
      <left/>
      <right/>
      <top/>
      <bottom/>
      <diagonal/>
    </border>
    <border>
      <left>
        <color indexed="63"/>
      </left>
      <right style="thin"/>
      <top style="thin"/>
      <bottom style="thin"/>
    </border>
    <border>
      <left>
        <color indexed="63"/>
      </left>
      <right>
        <color indexed="63"/>
      </right>
      <top>
        <color indexed="63"/>
      </top>
      <bottom style="thin"/>
    </border>
    <border>
      <left style="hair"/>
      <right style="hair"/>
      <top>
        <color indexed="63"/>
      </top>
      <bottom style="thin"/>
    </border>
    <border>
      <left style="thin">
        <color indexed="8"/>
      </left>
      <right>
        <color indexed="63"/>
      </right>
      <top>
        <color indexed="63"/>
      </top>
      <bottom style="thin"/>
    </border>
    <border>
      <left style="hair"/>
      <right style="thin"/>
      <top>
        <color indexed="63"/>
      </top>
      <bottom style="thin"/>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style="hair"/>
      <right>
        <color indexed="63"/>
      </right>
      <top style="thin"/>
      <bottom>
        <color indexed="63"/>
      </bottom>
    </border>
    <border>
      <left style="thin"/>
      <right style="hair"/>
      <top style="thin"/>
      <bottom>
        <color indexed="63"/>
      </bottom>
    </border>
    <border>
      <left style="thin"/>
      <right style="thin"/>
      <top style="thin"/>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thin"/>
      <top style="thin"/>
      <bottom style="thin"/>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style="thin"/>
      <top>
        <color indexed="63"/>
      </top>
      <bottom style="thin">
        <color indexed="8"/>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style="thin">
        <color indexed="8"/>
      </right>
      <top>
        <color indexed="63"/>
      </top>
      <bottom style="thin"/>
    </border>
    <border>
      <left style="thin"/>
      <right>
        <color indexed="63"/>
      </right>
      <top>
        <color indexed="63"/>
      </top>
      <bottom style="thin"/>
    </border>
    <border>
      <left style="hair"/>
      <right>
        <color indexed="63"/>
      </right>
      <top>
        <color indexed="63"/>
      </top>
      <bottom style="thin"/>
    </border>
    <border>
      <left style="thin"/>
      <right style="hair"/>
      <top>
        <color indexed="63"/>
      </top>
      <bottom style="thin"/>
    </border>
    <border>
      <left style="hair">
        <color indexed="8"/>
      </left>
      <right style="thin">
        <color indexed="8"/>
      </right>
      <top style="thin">
        <color indexed="8"/>
      </top>
      <bottom>
        <color indexed="63"/>
      </bottom>
    </border>
    <border>
      <left style="thin"/>
      <right>
        <color indexed="63"/>
      </right>
      <top style="thin"/>
      <bottom>
        <color indexed="63"/>
      </bottom>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hair"/>
      <right style="thin"/>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thin"/>
      <right>
        <color indexed="63"/>
      </right>
      <top>
        <color indexed="63"/>
      </top>
      <bottom style="hair"/>
    </border>
    <border>
      <left style="hair"/>
      <right>
        <color indexed="63"/>
      </right>
      <top style="hair"/>
      <bottom style="thin"/>
    </border>
    <border>
      <left style="hair"/>
      <right style="thin"/>
      <top style="hair"/>
      <bottom style="thin"/>
    </border>
    <border>
      <left>
        <color indexed="63"/>
      </left>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style="thin"/>
      <right style="hair"/>
      <top style="hair"/>
      <bottom style="thin"/>
    </border>
    <border>
      <left style="hair"/>
      <right style="hair"/>
      <top style="hair"/>
      <bottom style="thin"/>
    </border>
    <border>
      <left style="hair"/>
      <right>
        <color indexed="63"/>
      </right>
      <top style="thin"/>
      <bottom style="thin"/>
    </border>
    <border>
      <left>
        <color indexed="63"/>
      </left>
      <right style="hair"/>
      <top style="hair"/>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hair"/>
    </border>
    <border>
      <left style="hair"/>
      <right style="thin"/>
      <top style="thin"/>
      <bottom style="hair"/>
    </border>
    <border>
      <left style="thin"/>
      <right style="hair"/>
      <top style="thin"/>
      <bottom style="hair"/>
    </border>
    <border>
      <left style="hair"/>
      <right style="hair"/>
      <top style="thin"/>
      <bottom style="hair"/>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
    </border>
    <border>
      <left>
        <color indexed="63"/>
      </left>
      <right style="thin"/>
      <top style="thin"/>
      <bottom style="hair"/>
    </border>
    <border>
      <left>
        <color indexed="63"/>
      </left>
      <right style="thin"/>
      <top style="hair"/>
      <bottom style="hair"/>
    </border>
    <border>
      <left>
        <color indexed="63"/>
      </left>
      <right style="hair"/>
      <top style="thin"/>
      <bottom style="hair"/>
    </border>
    <border>
      <left>
        <color indexed="63"/>
      </left>
      <right style="thin"/>
      <top>
        <color indexed="63"/>
      </top>
      <bottom style="hair"/>
    </border>
    <border>
      <left>
        <color indexed="63"/>
      </left>
      <right style="thin"/>
      <top style="hair"/>
      <bottom style="thin"/>
    </border>
    <border>
      <left>
        <color indexed="63"/>
      </left>
      <right style="thin"/>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hair"/>
      <right>
        <color indexed="63"/>
      </right>
      <top style="thin"/>
      <bottom style="hair"/>
    </border>
    <border>
      <left style="thin"/>
      <right style="hair">
        <color indexed="8"/>
      </right>
      <top>
        <color indexed="63"/>
      </top>
      <bottom style="thin"/>
    </border>
    <border>
      <left style="thin"/>
      <right style="thin"/>
      <top style="hair"/>
      <bottom style="thin"/>
    </border>
    <border>
      <left style="thin"/>
      <right style="thin"/>
      <top style="thin"/>
      <bottom style="hair"/>
    </border>
    <border>
      <left style="thin"/>
      <right style="thin"/>
      <top style="hair"/>
      <bottom style="hair"/>
    </border>
    <border>
      <left>
        <color indexed="63"/>
      </left>
      <right style="hair"/>
      <top style="thin"/>
      <bottom style="thin"/>
    </border>
    <border>
      <left style="thin"/>
      <right style="thin"/>
      <top>
        <color indexed="63"/>
      </top>
      <bottom style="hair"/>
    </border>
    <border>
      <left>
        <color indexed="63"/>
      </left>
      <right style="thin">
        <color indexed="8"/>
      </right>
      <top style="thin"/>
      <bottom style="thin"/>
    </border>
    <border>
      <left style="thin">
        <color indexed="8"/>
      </left>
      <right>
        <color indexed="63"/>
      </right>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lignment/>
      <protection/>
    </xf>
    <xf numFmtId="0" fontId="10" fillId="0" borderId="0">
      <alignment/>
      <protection/>
    </xf>
    <xf numFmtId="9" fontId="0" fillId="0" borderId="0" applyFont="0" applyFill="0" applyBorder="0" applyAlignment="0" applyProtection="0"/>
  </cellStyleXfs>
  <cellXfs count="836">
    <xf numFmtId="0" fontId="0" fillId="0" borderId="0" xfId="0" applyAlignment="1">
      <alignment/>
    </xf>
    <xf numFmtId="0" fontId="0" fillId="0" borderId="0" xfId="0" applyFont="1" applyAlignment="1">
      <alignment vertical="center"/>
    </xf>
    <xf numFmtId="0" fontId="2" fillId="0" borderId="0" xfId="0" applyFont="1" applyAlignment="1" applyProtection="1">
      <alignment horizontal="centerContinuous" vertical="center"/>
      <protection/>
    </xf>
    <xf numFmtId="0" fontId="2" fillId="0" borderId="0" xfId="0" applyFont="1" applyAlignment="1" applyProtection="1">
      <alignment horizontal="left" vertical="center"/>
      <protection/>
    </xf>
    <xf numFmtId="0" fontId="0" fillId="0" borderId="0" xfId="0" applyFont="1" applyAlignment="1">
      <alignment horizontal="centerContinuous" vertical="center"/>
    </xf>
    <xf numFmtId="0" fontId="1" fillId="0" borderId="1" xfId="0" applyFont="1" applyBorder="1" applyAlignment="1" applyProtection="1">
      <alignment horizontal="center" vertical="center"/>
      <protection/>
    </xf>
    <xf numFmtId="0" fontId="3" fillId="0" borderId="0" xfId="0" applyFont="1" applyAlignment="1">
      <alignment vertical="center"/>
    </xf>
    <xf numFmtId="0" fontId="1" fillId="0" borderId="2" xfId="0" applyFont="1" applyBorder="1" applyAlignment="1" applyProtection="1">
      <alignment horizontal="centerContinuous" vertical="center" wrapText="1"/>
      <protection/>
    </xf>
    <xf numFmtId="0" fontId="1" fillId="0" borderId="3" xfId="0" applyFont="1" applyBorder="1" applyAlignment="1" applyProtection="1">
      <alignment horizontal="centerContinuous" vertical="center" wrapText="1"/>
      <protection/>
    </xf>
    <xf numFmtId="0" fontId="1" fillId="0" borderId="4" xfId="0" applyFont="1" applyBorder="1" applyAlignment="1" applyProtection="1">
      <alignment horizontal="centerContinuous" vertical="center" wrapText="1"/>
      <protection/>
    </xf>
    <xf numFmtId="0" fontId="1" fillId="0" borderId="5"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7" xfId="0" applyFont="1" applyBorder="1" applyAlignment="1" applyProtection="1">
      <alignment horizontal="left" vertical="center"/>
      <protection/>
    </xf>
    <xf numFmtId="3" fontId="4" fillId="0" borderId="0" xfId="0" applyNumberFormat="1" applyFont="1" applyBorder="1" applyAlignment="1" applyProtection="1">
      <alignment vertical="center"/>
      <protection/>
    </xf>
    <xf numFmtId="3" fontId="4" fillId="0" borderId="8" xfId="0" applyNumberFormat="1" applyFont="1" applyBorder="1" applyAlignment="1" applyProtection="1">
      <alignment vertical="center"/>
      <protection/>
    </xf>
    <xf numFmtId="3" fontId="4" fillId="0" borderId="9" xfId="0" applyNumberFormat="1" applyFont="1" applyBorder="1" applyAlignment="1" applyProtection="1">
      <alignment vertical="center"/>
      <protection/>
    </xf>
    <xf numFmtId="3" fontId="4" fillId="0" borderId="10" xfId="0" applyNumberFormat="1" applyFont="1" applyBorder="1" applyAlignment="1">
      <alignment/>
    </xf>
    <xf numFmtId="3" fontId="4" fillId="0" borderId="0" xfId="0" applyNumberFormat="1" applyFont="1" applyAlignment="1">
      <alignment/>
    </xf>
    <xf numFmtId="3" fontId="4" fillId="0" borderId="1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3" fontId="4" fillId="0" borderId="13" xfId="0" applyNumberFormat="1" applyFont="1" applyBorder="1" applyAlignment="1">
      <alignment/>
    </xf>
    <xf numFmtId="3" fontId="4" fillId="0" borderId="7" xfId="0" applyNumberFormat="1" applyFont="1" applyBorder="1" applyAlignment="1" applyProtection="1">
      <alignment vertical="center"/>
      <protection/>
    </xf>
    <xf numFmtId="0" fontId="1" fillId="0" borderId="7" xfId="0" applyFont="1" applyBorder="1" applyAlignment="1" applyProtection="1" quotePrefix="1">
      <alignment horizontal="left" vertical="center"/>
      <protection/>
    </xf>
    <xf numFmtId="0" fontId="0" fillId="0" borderId="0" xfId="0" applyFont="1" applyBorder="1" applyAlignment="1">
      <alignment vertical="center"/>
    </xf>
    <xf numFmtId="0" fontId="1" fillId="0" borderId="14" xfId="0" applyFont="1" applyBorder="1" applyAlignment="1" applyProtection="1">
      <alignment horizontal="center" vertical="center"/>
      <protection/>
    </xf>
    <xf numFmtId="0" fontId="4" fillId="0" borderId="0" xfId="0" applyFont="1" applyAlignment="1">
      <alignment horizontal="centerContinuous" vertical="center"/>
    </xf>
    <xf numFmtId="0" fontId="4" fillId="0" borderId="15" xfId="0" applyFont="1" applyBorder="1" applyAlignment="1">
      <alignment horizontal="centerContinuous" vertical="center"/>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3" fontId="4" fillId="0" borderId="19" xfId="0" applyNumberFormat="1"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1" xfId="0" applyFont="1" applyBorder="1" applyAlignment="1" applyProtection="1">
      <alignment vertical="center"/>
      <protection/>
    </xf>
    <xf numFmtId="0" fontId="0" fillId="0" borderId="0" xfId="0" applyFont="1" applyAlignment="1">
      <alignment horizontal="left" vertical="center"/>
    </xf>
    <xf numFmtId="0" fontId="5" fillId="0" borderId="0" xfId="0" applyFont="1" applyAlignment="1">
      <alignment vertical="center"/>
    </xf>
    <xf numFmtId="3" fontId="4" fillId="0" borderId="2" xfId="0" applyNumberFormat="1" applyFont="1" applyBorder="1" applyAlignment="1" applyProtection="1">
      <alignment vertical="center"/>
      <protection/>
    </xf>
    <xf numFmtId="0" fontId="1" fillId="0" borderId="2" xfId="0" applyFont="1" applyBorder="1" applyAlignment="1" applyProtection="1">
      <alignment horizontal="center" vertical="center"/>
      <protection/>
    </xf>
    <xf numFmtId="0" fontId="0" fillId="0" borderId="0" xfId="0" applyFont="1" applyAlignment="1">
      <alignment/>
    </xf>
    <xf numFmtId="3" fontId="4" fillId="0" borderId="22" xfId="0" applyNumberFormat="1" applyFont="1" applyBorder="1" applyAlignment="1" applyProtection="1">
      <alignment vertical="center"/>
      <protection/>
    </xf>
    <xf numFmtId="3" fontId="4" fillId="0" borderId="3" xfId="0" applyNumberFormat="1" applyFont="1" applyBorder="1" applyAlignment="1" applyProtection="1">
      <alignment vertical="center"/>
      <protection/>
    </xf>
    <xf numFmtId="3" fontId="4" fillId="0" borderId="23" xfId="0" applyNumberFormat="1" applyFont="1" applyBorder="1" applyAlignment="1" applyProtection="1">
      <alignment vertical="center"/>
      <protection/>
    </xf>
    <xf numFmtId="3" fontId="4" fillId="0" borderId="24" xfId="0" applyNumberFormat="1" applyFont="1" applyBorder="1" applyAlignment="1">
      <alignment/>
    </xf>
    <xf numFmtId="3" fontId="4" fillId="0" borderId="2" xfId="0" applyNumberFormat="1" applyFont="1" applyBorder="1" applyAlignment="1">
      <alignment/>
    </xf>
    <xf numFmtId="3" fontId="4" fillId="0" borderId="6" xfId="0" applyNumberFormat="1" applyFont="1" applyBorder="1" applyAlignment="1" applyProtection="1">
      <alignment vertical="center"/>
      <protection/>
    </xf>
    <xf numFmtId="0" fontId="4" fillId="0" borderId="25" xfId="0" applyFont="1" applyBorder="1" applyAlignment="1" applyProtection="1">
      <alignment vertical="center"/>
      <protection/>
    </xf>
    <xf numFmtId="0" fontId="7" fillId="0" borderId="0" xfId="0" applyFont="1" applyAlignment="1">
      <alignment horizontal="centerContinuous"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vertical="center" wrapText="1"/>
    </xf>
    <xf numFmtId="0" fontId="9" fillId="0" borderId="26" xfId="0" applyFont="1" applyBorder="1" applyAlignment="1">
      <alignment horizontal="lef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left" vertical="center" indent="2"/>
    </xf>
    <xf numFmtId="3" fontId="5" fillId="0" borderId="31" xfId="0" applyNumberFormat="1" applyFont="1" applyBorder="1" applyAlignment="1">
      <alignment horizontal="right" vertical="center"/>
    </xf>
    <xf numFmtId="0" fontId="7" fillId="0" borderId="22" xfId="0" applyFont="1" applyBorder="1" applyAlignment="1">
      <alignment horizontal="left" vertical="center" indent="1"/>
    </xf>
    <xf numFmtId="3" fontId="5" fillId="0" borderId="28" xfId="0" applyNumberFormat="1" applyFont="1" applyBorder="1" applyAlignment="1">
      <alignment vertical="center"/>
    </xf>
    <xf numFmtId="3" fontId="5" fillId="0" borderId="29" xfId="0" applyNumberFormat="1" applyFont="1" applyBorder="1" applyAlignment="1">
      <alignment vertical="center"/>
    </xf>
    <xf numFmtId="3" fontId="5" fillId="0" borderId="30" xfId="0" applyNumberFormat="1" applyFont="1" applyBorder="1" applyAlignment="1">
      <alignmen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vertical="center"/>
    </xf>
    <xf numFmtId="3" fontId="5" fillId="0" borderId="5" xfId="0" applyNumberFormat="1" applyFont="1" applyBorder="1" applyAlignment="1">
      <alignment horizontal="right" vertical="center"/>
    </xf>
    <xf numFmtId="3" fontId="5" fillId="0" borderId="3" xfId="0" applyNumberFormat="1" applyFont="1" applyBorder="1" applyAlignment="1">
      <alignment vertical="center"/>
    </xf>
    <xf numFmtId="3" fontId="5" fillId="0" borderId="2" xfId="0" applyNumberFormat="1" applyFont="1" applyBorder="1" applyAlignment="1">
      <alignment vertical="center"/>
    </xf>
    <xf numFmtId="3" fontId="5" fillId="0" borderId="5" xfId="0" applyNumberFormat="1" applyFont="1" applyBorder="1" applyAlignment="1">
      <alignment vertical="center"/>
    </xf>
    <xf numFmtId="3" fontId="5" fillId="0" borderId="31" xfId="0" applyNumberFormat="1" applyFont="1" applyBorder="1" applyAlignment="1">
      <alignment vertical="center"/>
    </xf>
    <xf numFmtId="0" fontId="5" fillId="0" borderId="5" xfId="0" applyFont="1" applyBorder="1" applyAlignment="1">
      <alignment vertical="center"/>
    </xf>
    <xf numFmtId="0" fontId="5" fillId="0" borderId="26" xfId="0" applyFont="1" applyBorder="1" applyAlignment="1">
      <alignment horizontal="left" vertical="center" indent="1"/>
    </xf>
    <xf numFmtId="3" fontId="5" fillId="0" borderId="33" xfId="0" applyNumberFormat="1" applyFont="1" applyBorder="1" applyAlignment="1">
      <alignment vertical="center"/>
    </xf>
    <xf numFmtId="3" fontId="5" fillId="0" borderId="34" xfId="0" applyNumberFormat="1" applyFont="1" applyBorder="1" applyAlignment="1">
      <alignment vertical="center"/>
    </xf>
    <xf numFmtId="3" fontId="5" fillId="0" borderId="35" xfId="0" applyNumberFormat="1" applyFont="1" applyBorder="1" applyAlignment="1">
      <alignment vertical="center"/>
    </xf>
    <xf numFmtId="0" fontId="5" fillId="0" borderId="32" xfId="0" applyFont="1" applyBorder="1" applyAlignment="1">
      <alignment horizontal="left" vertical="center" indent="1"/>
    </xf>
    <xf numFmtId="3" fontId="5" fillId="0" borderId="8" xfId="0" applyNumberFormat="1" applyFont="1" applyBorder="1" applyAlignment="1">
      <alignment vertical="center"/>
    </xf>
    <xf numFmtId="3" fontId="5" fillId="0" borderId="0" xfId="0" applyNumberFormat="1"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center"/>
    </xf>
    <xf numFmtId="3" fontId="3" fillId="0" borderId="30" xfId="0" applyNumberFormat="1" applyFont="1" applyBorder="1" applyAlignment="1">
      <alignment horizontal="center" vertical="center" wrapText="1"/>
    </xf>
    <xf numFmtId="0" fontId="0" fillId="0" borderId="36" xfId="0" applyBorder="1" applyAlignment="1">
      <alignment horizontal="left" vertical="center" indent="2"/>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39" xfId="0" applyNumberFormat="1" applyBorder="1" applyAlignment="1">
      <alignment vertical="center"/>
    </xf>
    <xf numFmtId="0" fontId="0" fillId="0" borderId="0" xfId="0" applyBorder="1" applyAlignment="1">
      <alignment vertical="center"/>
    </xf>
    <xf numFmtId="3" fontId="0" fillId="0" borderId="40"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3" fontId="0" fillId="0" borderId="43" xfId="0" applyNumberFormat="1" applyBorder="1" applyAlignment="1">
      <alignment vertical="center"/>
    </xf>
    <xf numFmtId="0" fontId="3" fillId="2" borderId="44" xfId="0" applyFont="1" applyFill="1" applyBorder="1" applyAlignment="1">
      <alignment horizontal="right" vertical="center"/>
    </xf>
    <xf numFmtId="3" fontId="0" fillId="0" borderId="45" xfId="0" applyNumberFormat="1" applyBorder="1" applyAlignment="1">
      <alignment vertical="center"/>
    </xf>
    <xf numFmtId="0" fontId="0" fillId="0" borderId="32" xfId="0" applyBorder="1" applyAlignment="1">
      <alignment vertical="center"/>
    </xf>
    <xf numFmtId="3" fontId="0" fillId="0" borderId="0" xfId="0" applyNumberFormat="1" applyBorder="1" applyAlignment="1">
      <alignment vertical="center"/>
    </xf>
    <xf numFmtId="3" fontId="0" fillId="0" borderId="46" xfId="0" applyNumberFormat="1" applyBorder="1" applyAlignment="1">
      <alignment vertical="center"/>
    </xf>
    <xf numFmtId="0" fontId="3" fillId="0" borderId="0" xfId="0" applyFont="1" applyBorder="1" applyAlignment="1">
      <alignment vertical="center"/>
    </xf>
    <xf numFmtId="166" fontId="0" fillId="0" borderId="39" xfId="23" applyNumberFormat="1" applyBorder="1" applyAlignment="1">
      <alignment vertical="center"/>
    </xf>
    <xf numFmtId="3" fontId="0" fillId="0" borderId="47" xfId="0" applyNumberFormat="1" applyBorder="1" applyAlignment="1">
      <alignment vertical="center"/>
    </xf>
    <xf numFmtId="166" fontId="0" fillId="0" borderId="47" xfId="23" applyNumberFormat="1" applyFont="1" applyBorder="1" applyAlignment="1">
      <alignment horizontal="right" vertical="center"/>
    </xf>
    <xf numFmtId="3" fontId="0" fillId="0" borderId="45" xfId="0" applyNumberFormat="1" applyFont="1" applyBorder="1" applyAlignment="1">
      <alignment vertical="center"/>
    </xf>
    <xf numFmtId="0" fontId="0" fillId="0" borderId="39" xfId="0" applyBorder="1" applyAlignment="1">
      <alignment vertical="center"/>
    </xf>
    <xf numFmtId="0" fontId="3" fillId="0" borderId="36" xfId="0" applyFont="1" applyBorder="1" applyAlignment="1">
      <alignment vertical="center"/>
    </xf>
    <xf numFmtId="3" fontId="3" fillId="0" borderId="37" xfId="0" applyNumberFormat="1" applyFont="1" applyBorder="1" applyAlignment="1">
      <alignment vertical="center"/>
    </xf>
    <xf numFmtId="0" fontId="3" fillId="0" borderId="48" xfId="0" applyFont="1" applyBorder="1" applyAlignment="1">
      <alignment vertical="center"/>
    </xf>
    <xf numFmtId="3" fontId="3" fillId="0" borderId="40" xfId="0" applyNumberFormat="1" applyFont="1" applyBorder="1" applyAlignment="1">
      <alignment vertical="center"/>
    </xf>
    <xf numFmtId="0" fontId="0" fillId="0" borderId="43" xfId="0" applyBorder="1" applyAlignment="1">
      <alignment vertical="center"/>
    </xf>
    <xf numFmtId="0" fontId="3" fillId="2" borderId="36" xfId="0" applyFont="1" applyFill="1" applyBorder="1" applyAlignment="1">
      <alignment vertical="center"/>
    </xf>
    <xf numFmtId="0" fontId="3" fillId="2" borderId="44" xfId="0" applyNumberFormat="1" applyFont="1" applyFill="1" applyBorder="1" applyAlignment="1">
      <alignment horizontal="center"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166" fontId="0" fillId="0" borderId="39" xfId="23" applyNumberFormat="1" applyFont="1" applyBorder="1" applyAlignment="1">
      <alignment vertical="center"/>
    </xf>
    <xf numFmtId="166" fontId="3" fillId="3" borderId="30" xfId="23" applyNumberFormat="1" applyFont="1" applyFill="1" applyBorder="1" applyAlignment="1">
      <alignment vertical="center"/>
    </xf>
    <xf numFmtId="1" fontId="3" fillId="0" borderId="28" xfId="0" applyNumberFormat="1" applyFont="1" applyBorder="1" applyAlignment="1">
      <alignment horizontal="centerContinuous" vertical="center" wrapText="1"/>
    </xf>
    <xf numFmtId="3" fontId="0" fillId="0" borderId="38" xfId="0" applyNumberFormat="1" applyBorder="1" applyAlignment="1">
      <alignment/>
    </xf>
    <xf numFmtId="166" fontId="3" fillId="3" borderId="49" xfId="23" applyNumberFormat="1" applyFont="1" applyFill="1" applyBorder="1" applyAlignment="1">
      <alignment vertical="center"/>
    </xf>
    <xf numFmtId="166" fontId="3" fillId="3" borderId="50" xfId="23" applyNumberFormat="1" applyFont="1" applyFill="1" applyBorder="1" applyAlignment="1">
      <alignment vertical="center"/>
    </xf>
    <xf numFmtId="3" fontId="1" fillId="4" borderId="2" xfId="15" applyNumberFormat="1" applyFont="1" applyFill="1" applyBorder="1" applyAlignment="1" applyProtection="1">
      <alignment vertical="center"/>
      <protection/>
    </xf>
    <xf numFmtId="3" fontId="1" fillId="4" borderId="3" xfId="15" applyNumberFormat="1" applyFont="1" applyFill="1" applyBorder="1" applyAlignment="1" applyProtection="1">
      <alignment vertical="center"/>
      <protection/>
    </xf>
    <xf numFmtId="3" fontId="1" fillId="4" borderId="23" xfId="15" applyNumberFormat="1" applyFont="1" applyFill="1" applyBorder="1" applyAlignment="1" applyProtection="1">
      <alignment vertical="center"/>
      <protection/>
    </xf>
    <xf numFmtId="3" fontId="1" fillId="4" borderId="24" xfId="15" applyNumberFormat="1" applyFont="1" applyFill="1" applyBorder="1" applyAlignment="1" applyProtection="1">
      <alignment vertical="center"/>
      <protection/>
    </xf>
    <xf numFmtId="3" fontId="1" fillId="4" borderId="51" xfId="15" applyNumberFormat="1" applyFont="1" applyFill="1" applyBorder="1" applyAlignment="1" applyProtection="1">
      <alignment vertical="center"/>
      <protection/>
    </xf>
    <xf numFmtId="3" fontId="1" fillId="4" borderId="52" xfId="15" applyNumberFormat="1" applyFont="1" applyFill="1" applyBorder="1" applyAlignment="1" applyProtection="1">
      <alignment vertical="center"/>
      <protection/>
    </xf>
    <xf numFmtId="164" fontId="1" fillId="4" borderId="2" xfId="15" applyNumberFormat="1" applyFont="1" applyFill="1" applyBorder="1" applyAlignment="1" applyProtection="1">
      <alignment vertical="center"/>
      <protection/>
    </xf>
    <xf numFmtId="164" fontId="1" fillId="4" borderId="21" xfId="15" applyNumberFormat="1" applyFont="1" applyFill="1" applyBorder="1" applyAlignment="1" applyProtection="1">
      <alignment vertical="center"/>
      <protection/>
    </xf>
    <xf numFmtId="164" fontId="1" fillId="4" borderId="4" xfId="15" applyNumberFormat="1" applyFont="1" applyFill="1" applyBorder="1" applyAlignment="1" applyProtection="1">
      <alignment vertical="center"/>
      <protection/>
    </xf>
    <xf numFmtId="0" fontId="1" fillId="4" borderId="21" xfId="0" applyFont="1" applyFill="1" applyBorder="1" applyAlignment="1" applyProtection="1">
      <alignment vertical="center"/>
      <protection/>
    </xf>
    <xf numFmtId="3" fontId="7" fillId="3" borderId="28" xfId="0" applyNumberFormat="1" applyFont="1" applyFill="1" applyBorder="1" applyAlignment="1">
      <alignment vertical="center"/>
    </xf>
    <xf numFmtId="3" fontId="7" fillId="3" borderId="29" xfId="0" applyNumberFormat="1" applyFont="1" applyFill="1" applyBorder="1" applyAlignment="1">
      <alignment vertical="center"/>
    </xf>
    <xf numFmtId="3" fontId="7" fillId="3" borderId="30" xfId="0" applyNumberFormat="1" applyFont="1" applyFill="1" applyBorder="1" applyAlignment="1">
      <alignment vertical="center"/>
    </xf>
    <xf numFmtId="0" fontId="7" fillId="0" borderId="53" xfId="0" applyFont="1" applyFill="1" applyBorder="1" applyAlignment="1">
      <alignment horizontal="center" vertical="center"/>
    </xf>
    <xf numFmtId="3" fontId="3" fillId="3" borderId="54" xfId="0" applyNumberFormat="1" applyFont="1" applyFill="1" applyBorder="1" applyAlignment="1">
      <alignment vertical="center"/>
    </xf>
    <xf numFmtId="3" fontId="3" fillId="3" borderId="55" xfId="0" applyNumberFormat="1" applyFont="1" applyFill="1" applyBorder="1" applyAlignment="1">
      <alignment vertical="center"/>
    </xf>
    <xf numFmtId="3" fontId="0" fillId="2" borderId="37" xfId="0" applyNumberFormat="1" applyFont="1" applyFill="1" applyBorder="1" applyAlignment="1">
      <alignment vertical="center"/>
    </xf>
    <xf numFmtId="3" fontId="0" fillId="2" borderId="38" xfId="0" applyNumberFormat="1" applyFont="1" applyFill="1" applyBorder="1" applyAlignment="1">
      <alignment vertical="center"/>
    </xf>
    <xf numFmtId="166" fontId="0" fillId="2" borderId="39" xfId="23" applyNumberFormat="1" applyFont="1" applyFill="1" applyBorder="1" applyAlignment="1">
      <alignment vertical="center"/>
    </xf>
    <xf numFmtId="3" fontId="3" fillId="3" borderId="50" xfId="0" applyNumberFormat="1" applyFont="1" applyFill="1" applyBorder="1" applyAlignment="1">
      <alignment vertical="center"/>
    </xf>
    <xf numFmtId="0" fontId="0" fillId="2" borderId="36" xfId="0" applyFont="1" applyFill="1" applyBorder="1" applyAlignment="1">
      <alignment horizontal="left" vertical="center" indent="2"/>
    </xf>
    <xf numFmtId="166" fontId="0" fillId="0" borderId="47" xfId="23" applyNumberFormat="1" applyFont="1" applyFill="1" applyBorder="1" applyAlignment="1">
      <alignment vertical="center"/>
    </xf>
    <xf numFmtId="164" fontId="0" fillId="0" borderId="0" xfId="0" applyNumberFormat="1" applyFont="1" applyBorder="1" applyAlignment="1">
      <alignment vertical="center"/>
    </xf>
    <xf numFmtId="0" fontId="0" fillId="0" borderId="0" xfId="0" applyBorder="1" applyAlignment="1">
      <alignment horizontal="center" vertical="center"/>
    </xf>
    <xf numFmtId="3" fontId="0" fillId="2" borderId="45" xfId="0" applyNumberFormat="1" applyFont="1" applyFill="1" applyBorder="1" applyAlignment="1">
      <alignment vertical="center"/>
    </xf>
    <xf numFmtId="0" fontId="6" fillId="0" borderId="0" xfId="0" applyFont="1" applyBorder="1" applyAlignment="1">
      <alignment vertical="center"/>
    </xf>
    <xf numFmtId="0" fontId="3" fillId="0" borderId="27" xfId="0" applyFont="1" applyBorder="1" applyAlignment="1">
      <alignment horizontal="centerContinuous" vertical="center" wrapText="1"/>
    </xf>
    <xf numFmtId="166" fontId="0" fillId="0" borderId="39" xfId="23" applyNumberFormat="1" applyFont="1" applyFill="1" applyBorder="1" applyAlignment="1">
      <alignment vertical="center"/>
    </xf>
    <xf numFmtId="0" fontId="0" fillId="0" borderId="26" xfId="0" applyBorder="1" applyAlignment="1">
      <alignment vertical="center"/>
    </xf>
    <xf numFmtId="0" fontId="3" fillId="0" borderId="22" xfId="0" applyFont="1" applyBorder="1" applyAlignment="1">
      <alignment horizontal="center" vertical="center"/>
    </xf>
    <xf numFmtId="0" fontId="0" fillId="0" borderId="36" xfId="0" applyBorder="1" applyAlignment="1">
      <alignment horizontal="left" indent="2"/>
    </xf>
    <xf numFmtId="166" fontId="0" fillId="2" borderId="47" xfId="23" applyNumberFormat="1" applyFont="1" applyFill="1" applyBorder="1" applyAlignment="1">
      <alignment horizontal="right" vertical="center"/>
    </xf>
    <xf numFmtId="3" fontId="0" fillId="0" borderId="38" xfId="0" applyNumberFormat="1" applyFont="1" applyBorder="1" applyAlignment="1">
      <alignment vertical="center"/>
    </xf>
    <xf numFmtId="3" fontId="3" fillId="0" borderId="30" xfId="0" applyNumberFormat="1" applyFont="1" applyBorder="1" applyAlignment="1">
      <alignment horizontal="centerContinuous" vertical="center" wrapText="1"/>
    </xf>
    <xf numFmtId="3" fontId="3" fillId="0" borderId="56" xfId="0" applyNumberFormat="1" applyFont="1" applyBorder="1" applyAlignment="1">
      <alignment horizontal="center" vertical="center" wrapText="1"/>
    </xf>
    <xf numFmtId="3" fontId="3" fillId="3" borderId="57" xfId="0" applyNumberFormat="1" applyFont="1" applyFill="1" applyBorder="1" applyAlignment="1">
      <alignment vertical="center"/>
    </xf>
    <xf numFmtId="166" fontId="3" fillId="3" borderId="49" xfId="23" applyNumberFormat="1" applyFont="1" applyFill="1" applyBorder="1" applyAlignment="1">
      <alignment horizontal="right" vertical="center"/>
    </xf>
    <xf numFmtId="3" fontId="3" fillId="3" borderId="54" xfId="0" applyNumberFormat="1" applyFont="1" applyFill="1" applyBorder="1" applyAlignment="1">
      <alignment horizontal="right" vertical="center"/>
    </xf>
    <xf numFmtId="3" fontId="3" fillId="3" borderId="55" xfId="0" applyNumberFormat="1" applyFont="1" applyFill="1" applyBorder="1" applyAlignment="1">
      <alignment horizontal="right" vertical="center"/>
    </xf>
    <xf numFmtId="3" fontId="3" fillId="3" borderId="57" xfId="0" applyNumberFormat="1" applyFont="1" applyFill="1" applyBorder="1" applyAlignment="1">
      <alignment horizontal="right" vertical="center"/>
    </xf>
    <xf numFmtId="3" fontId="3" fillId="3" borderId="49" xfId="0" applyNumberFormat="1" applyFont="1" applyFill="1" applyBorder="1" applyAlignment="1">
      <alignment vertical="center"/>
    </xf>
    <xf numFmtId="3" fontId="3" fillId="3" borderId="54" xfId="0" applyNumberFormat="1" applyFont="1" applyFill="1" applyBorder="1" applyAlignment="1">
      <alignment horizontal="left" vertical="center" indent="2"/>
    </xf>
    <xf numFmtId="0" fontId="5" fillId="0" borderId="33" xfId="0" applyFont="1" applyBorder="1" applyAlignment="1">
      <alignment vertical="center"/>
    </xf>
    <xf numFmtId="3" fontId="5" fillId="0" borderId="8" xfId="0" applyNumberFormat="1" applyFont="1" applyBorder="1" applyAlignment="1">
      <alignment horizontal="right" vertical="center"/>
    </xf>
    <xf numFmtId="0" fontId="5" fillId="0" borderId="32" xfId="0" applyFont="1" applyBorder="1" applyAlignment="1">
      <alignment/>
    </xf>
    <xf numFmtId="0" fontId="5" fillId="0" borderId="0" xfId="0" applyFont="1" applyAlignment="1">
      <alignment/>
    </xf>
    <xf numFmtId="0" fontId="5" fillId="0" borderId="8" xfId="0" applyFont="1" applyBorder="1" applyAlignment="1">
      <alignment/>
    </xf>
    <xf numFmtId="0" fontId="5" fillId="0" borderId="22"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58" xfId="0" applyFont="1" applyBorder="1" applyAlignment="1">
      <alignment/>
    </xf>
    <xf numFmtId="0" fontId="5" fillId="0" borderId="26" xfId="0" applyFont="1" applyBorder="1" applyAlignment="1">
      <alignment vertical="center"/>
    </xf>
    <xf numFmtId="3" fontId="5" fillId="0" borderId="32" xfId="0" applyNumberFormat="1" applyFont="1" applyBorder="1" applyAlignment="1">
      <alignment horizontal="right" vertical="center"/>
    </xf>
    <xf numFmtId="3" fontId="5" fillId="0" borderId="53" xfId="0" applyNumberFormat="1" applyFont="1" applyBorder="1" applyAlignment="1">
      <alignment vertical="center"/>
    </xf>
    <xf numFmtId="3" fontId="5" fillId="0" borderId="22" xfId="0" applyNumberFormat="1"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xf>
    <xf numFmtId="3" fontId="5" fillId="0" borderId="26" xfId="0" applyNumberFormat="1" applyFont="1" applyBorder="1" applyAlignment="1">
      <alignment vertical="center"/>
    </xf>
    <xf numFmtId="3" fontId="5" fillId="0" borderId="32" xfId="0" applyNumberFormat="1" applyFont="1" applyBorder="1" applyAlignment="1">
      <alignment vertical="center"/>
    </xf>
    <xf numFmtId="3" fontId="7" fillId="3" borderId="53" xfId="0" applyNumberFormat="1" applyFont="1" applyFill="1" applyBorder="1" applyAlignment="1">
      <alignment vertical="center"/>
    </xf>
    <xf numFmtId="0" fontId="11" fillId="0" borderId="22" xfId="22" applyFont="1" applyFill="1" applyBorder="1" applyAlignment="1">
      <alignment horizontal="right" wrapText="1"/>
      <protection/>
    </xf>
    <xf numFmtId="0" fontId="11" fillId="0" borderId="3" xfId="22" applyFont="1" applyFill="1" applyBorder="1" applyAlignment="1">
      <alignment horizontal="right" wrapText="1"/>
      <protection/>
    </xf>
    <xf numFmtId="0" fontId="11" fillId="0" borderId="2" xfId="22" applyFont="1" applyFill="1" applyBorder="1" applyAlignment="1">
      <alignment horizontal="right" wrapText="1"/>
      <protection/>
    </xf>
    <xf numFmtId="0" fontId="11" fillId="0" borderId="58" xfId="22" applyFont="1" applyFill="1" applyBorder="1" applyAlignment="1">
      <alignment horizontal="right" wrapText="1"/>
      <protection/>
    </xf>
    <xf numFmtId="0" fontId="11" fillId="0" borderId="32" xfId="22" applyFont="1" applyFill="1" applyBorder="1" applyAlignment="1">
      <alignment horizontal="right" wrapText="1"/>
      <protection/>
    </xf>
    <xf numFmtId="0" fontId="11" fillId="0" borderId="8" xfId="22" applyFont="1" applyFill="1" applyBorder="1" applyAlignment="1">
      <alignment horizontal="right" wrapText="1"/>
      <protection/>
    </xf>
    <xf numFmtId="0" fontId="11" fillId="0" borderId="0" xfId="22" applyFont="1" applyFill="1" applyBorder="1" applyAlignment="1">
      <alignment horizontal="right" wrapText="1"/>
      <protection/>
    </xf>
    <xf numFmtId="3" fontId="5" fillId="0" borderId="32" xfId="0" applyNumberFormat="1" applyFont="1" applyBorder="1" applyAlignment="1">
      <alignment/>
    </xf>
    <xf numFmtId="0" fontId="7" fillId="0" borderId="0" xfId="0" applyFont="1" applyAlignment="1" applyProtection="1" quotePrefix="1">
      <alignment horizontal="left"/>
      <protection/>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60" xfId="0" applyFont="1" applyBorder="1" applyAlignment="1" applyProtection="1">
      <alignment horizontal="left"/>
      <protection/>
    </xf>
    <xf numFmtId="166" fontId="5" fillId="0" borderId="61" xfId="23" applyNumberFormat="1" applyFont="1" applyBorder="1" applyAlignment="1" applyProtection="1">
      <alignment/>
      <protection/>
    </xf>
    <xf numFmtId="0" fontId="5" fillId="0" borderId="36" xfId="0" applyFont="1" applyBorder="1" applyAlignment="1" applyProtection="1">
      <alignment horizontal="left"/>
      <protection/>
    </xf>
    <xf numFmtId="166" fontId="5" fillId="0" borderId="39" xfId="23" applyNumberFormat="1" applyFont="1" applyBorder="1" applyAlignment="1" applyProtection="1">
      <alignment/>
      <protection/>
    </xf>
    <xf numFmtId="0" fontId="5" fillId="0" borderId="36" xfId="0" applyFont="1" applyBorder="1" applyAlignment="1" applyProtection="1" quotePrefix="1">
      <alignment horizontal="left"/>
      <protection/>
    </xf>
    <xf numFmtId="166" fontId="7" fillId="3" borderId="30" xfId="23" applyNumberFormat="1" applyFont="1" applyFill="1" applyBorder="1" applyAlignment="1" applyProtection="1">
      <alignment/>
      <protection/>
    </xf>
    <xf numFmtId="166" fontId="7" fillId="0" borderId="0" xfId="0" applyNumberFormat="1" applyFont="1" applyBorder="1" applyAlignment="1" applyProtection="1">
      <alignment horizontal="left" vertical="center"/>
      <protection/>
    </xf>
    <xf numFmtId="166" fontId="7" fillId="0" borderId="0" xfId="0" applyNumberFormat="1" applyFont="1" applyBorder="1" applyAlignment="1" applyProtection="1">
      <alignment horizontal="centerContinuous" vertical="center"/>
      <protection/>
    </xf>
    <xf numFmtId="164" fontId="5" fillId="0" borderId="62" xfId="15" applyNumberFormat="1" applyFont="1" applyBorder="1" applyAlignment="1" applyProtection="1">
      <alignment/>
      <protection/>
    </xf>
    <xf numFmtId="164" fontId="5" fillId="0" borderId="63" xfId="15" applyNumberFormat="1" applyFont="1" applyBorder="1" applyAlignment="1" applyProtection="1">
      <alignment/>
      <protection/>
    </xf>
    <xf numFmtId="3" fontId="5" fillId="0" borderId="37" xfId="0" applyNumberFormat="1" applyFont="1" applyBorder="1" applyAlignment="1">
      <alignment/>
    </xf>
    <xf numFmtId="3" fontId="5" fillId="0" borderId="38" xfId="15" applyNumberFormat="1" applyFont="1" applyBorder="1" applyAlignment="1" applyProtection="1">
      <alignment/>
      <protection/>
    </xf>
    <xf numFmtId="164" fontId="5" fillId="0" borderId="38" xfId="15" applyNumberFormat="1" applyFont="1" applyBorder="1" applyAlignment="1" applyProtection="1">
      <alignment/>
      <protection/>
    </xf>
    <xf numFmtId="164" fontId="5" fillId="0" borderId="42" xfId="15" applyNumberFormat="1" applyFont="1" applyBorder="1" applyAlignment="1" applyProtection="1">
      <alignment/>
      <protection/>
    </xf>
    <xf numFmtId="164" fontId="5" fillId="0" borderId="41" xfId="15" applyNumberFormat="1" applyFont="1" applyBorder="1" applyAlignment="1" applyProtection="1">
      <alignment/>
      <protection/>
    </xf>
    <xf numFmtId="0" fontId="7" fillId="5" borderId="53" xfId="0" applyFont="1" applyFill="1" applyBorder="1" applyAlignment="1" applyProtection="1">
      <alignment horizontal="center"/>
      <protection/>
    </xf>
    <xf numFmtId="3" fontId="7" fillId="3" borderId="27" xfId="0" applyNumberFormat="1" applyFont="1" applyFill="1" applyBorder="1" applyAlignment="1">
      <alignment/>
    </xf>
    <xf numFmtId="3" fontId="7" fillId="4" borderId="28" xfId="15" applyNumberFormat="1" applyFont="1" applyFill="1" applyBorder="1" applyAlignment="1" applyProtection="1">
      <alignment/>
      <protection/>
    </xf>
    <xf numFmtId="166" fontId="7" fillId="3" borderId="56" xfId="23" applyNumberFormat="1" applyFont="1" applyFill="1" applyBorder="1" applyAlignment="1" applyProtection="1">
      <alignment/>
      <protection/>
    </xf>
    <xf numFmtId="164" fontId="7" fillId="4" borderId="27" xfId="15" applyNumberFormat="1" applyFont="1" applyFill="1" applyBorder="1" applyAlignment="1" applyProtection="1">
      <alignment/>
      <protection/>
    </xf>
    <xf numFmtId="164" fontId="7" fillId="4" borderId="28" xfId="15" applyNumberFormat="1" applyFont="1" applyFill="1" applyBorder="1" applyAlignment="1" applyProtection="1">
      <alignment/>
      <protection/>
    </xf>
    <xf numFmtId="164" fontId="7" fillId="3" borderId="28" xfId="15" applyNumberFormat="1" applyFont="1" applyFill="1" applyBorder="1" applyAlignment="1" applyProtection="1">
      <alignment/>
      <protection/>
    </xf>
    <xf numFmtId="0" fontId="5" fillId="0" borderId="0" xfId="0" applyFont="1" applyAlignment="1">
      <alignment/>
    </xf>
    <xf numFmtId="0" fontId="5" fillId="0" borderId="36" xfId="0" applyFont="1" applyBorder="1" applyAlignment="1">
      <alignment horizontal="left" vertical="center" indent="2"/>
    </xf>
    <xf numFmtId="3" fontId="5" fillId="0" borderId="38" xfId="0" applyNumberFormat="1" applyFont="1" applyBorder="1" applyAlignment="1">
      <alignment vertical="center"/>
    </xf>
    <xf numFmtId="3" fontId="5" fillId="0" borderId="38" xfId="0" applyNumberFormat="1" applyFont="1" applyBorder="1" applyAlignment="1">
      <alignment/>
    </xf>
    <xf numFmtId="0" fontId="5" fillId="0" borderId="38" xfId="0" applyFont="1" applyBorder="1" applyAlignment="1">
      <alignment/>
    </xf>
    <xf numFmtId="1" fontId="5" fillId="0" borderId="37" xfId="23" applyNumberFormat="1" applyFont="1" applyBorder="1" applyAlignment="1">
      <alignment vertical="center"/>
    </xf>
    <xf numFmtId="166" fontId="5" fillId="0" borderId="47" xfId="23" applyNumberFormat="1" applyFont="1" applyBorder="1" applyAlignment="1">
      <alignment vertical="center"/>
    </xf>
    <xf numFmtId="0" fontId="5" fillId="0" borderId="0" xfId="0" applyFont="1" applyAlignment="1">
      <alignment wrapText="1"/>
    </xf>
    <xf numFmtId="3" fontId="5" fillId="0" borderId="41" xfId="0" applyNumberFormat="1" applyFont="1" applyBorder="1" applyAlignment="1">
      <alignment wrapText="1"/>
    </xf>
    <xf numFmtId="166" fontId="5" fillId="0" borderId="46" xfId="23" applyNumberFormat="1" applyFont="1" applyBorder="1" applyAlignment="1">
      <alignment vertical="center" wrapText="1"/>
    </xf>
    <xf numFmtId="3" fontId="5" fillId="0" borderId="62" xfId="0" applyNumberFormat="1" applyFont="1" applyBorder="1" applyAlignment="1">
      <alignment wrapText="1"/>
    </xf>
    <xf numFmtId="166" fontId="5" fillId="0" borderId="43" xfId="23" applyNumberFormat="1" applyFont="1" applyBorder="1" applyAlignment="1">
      <alignment vertical="center" wrapText="1"/>
    </xf>
    <xf numFmtId="3" fontId="5" fillId="0" borderId="38" xfId="0" applyNumberFormat="1" applyFont="1" applyBorder="1" applyAlignment="1">
      <alignment wrapText="1"/>
    </xf>
    <xf numFmtId="3" fontId="5" fillId="0" borderId="37" xfId="0" applyNumberFormat="1" applyFont="1" applyBorder="1" applyAlignment="1">
      <alignment wrapText="1"/>
    </xf>
    <xf numFmtId="3" fontId="5" fillId="0" borderId="38" xfId="0" applyNumberFormat="1" applyFont="1" applyFill="1" applyBorder="1" applyAlignment="1">
      <alignment wrapText="1"/>
    </xf>
    <xf numFmtId="0" fontId="5" fillId="0" borderId="38" xfId="0" applyFont="1" applyBorder="1" applyAlignment="1">
      <alignment wrapText="1"/>
    </xf>
    <xf numFmtId="0" fontId="5" fillId="0" borderId="38" xfId="0" applyFont="1" applyFill="1" applyBorder="1" applyAlignment="1">
      <alignment wrapText="1"/>
    </xf>
    <xf numFmtId="3" fontId="5" fillId="0" borderId="37" xfId="0" applyNumberFormat="1" applyFont="1" applyFill="1" applyBorder="1" applyAlignment="1">
      <alignment wrapText="1"/>
    </xf>
    <xf numFmtId="166" fontId="5" fillId="0" borderId="47" xfId="23" applyNumberFormat="1" applyFont="1" applyBorder="1" applyAlignment="1">
      <alignment vertical="center" wrapText="1"/>
    </xf>
    <xf numFmtId="0" fontId="7" fillId="0" borderId="53" xfId="0" applyFont="1" applyBorder="1" applyAlignment="1" applyProtection="1">
      <alignment horizontal="center" vertical="center" wrapText="1"/>
      <protection/>
    </xf>
    <xf numFmtId="3" fontId="7" fillId="3" borderId="53" xfId="0" applyNumberFormat="1" applyFont="1" applyFill="1" applyBorder="1" applyAlignment="1">
      <alignment wrapText="1"/>
    </xf>
    <xf numFmtId="3" fontId="7" fillId="3" borderId="28" xfId="0" applyNumberFormat="1" applyFont="1" applyFill="1" applyBorder="1" applyAlignment="1">
      <alignment wrapText="1"/>
    </xf>
    <xf numFmtId="166" fontId="7" fillId="3" borderId="30" xfId="23" applyNumberFormat="1" applyFont="1" applyFill="1" applyBorder="1" applyAlignment="1">
      <alignment vertical="center" wrapText="1"/>
    </xf>
    <xf numFmtId="166" fontId="7" fillId="3" borderId="56" xfId="23" applyNumberFormat="1" applyFont="1" applyFill="1" applyBorder="1" applyAlignment="1">
      <alignment vertical="center" wrapText="1"/>
    </xf>
    <xf numFmtId="0" fontId="7" fillId="0" borderId="0" xfId="0" applyFont="1" applyAlignment="1">
      <alignment/>
    </xf>
    <xf numFmtId="0" fontId="7" fillId="0" borderId="36" xfId="0" applyFont="1" applyBorder="1" applyAlignment="1">
      <alignment vertical="center"/>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5" xfId="0" applyFont="1" applyBorder="1" applyAlignment="1">
      <alignment/>
    </xf>
    <xf numFmtId="0" fontId="5" fillId="0" borderId="47" xfId="0" applyFont="1" applyBorder="1" applyAlignment="1">
      <alignment/>
    </xf>
    <xf numFmtId="3" fontId="5" fillId="0" borderId="38" xfId="0" applyNumberFormat="1" applyFont="1" applyBorder="1" applyAlignment="1">
      <alignment/>
    </xf>
    <xf numFmtId="166" fontId="5" fillId="0" borderId="39" xfId="23" applyNumberFormat="1" applyFont="1" applyBorder="1" applyAlignment="1">
      <alignment vertical="center"/>
    </xf>
    <xf numFmtId="1" fontId="5" fillId="0" borderId="45" xfId="23" applyNumberFormat="1" applyFont="1" applyBorder="1" applyAlignment="1">
      <alignment vertical="center"/>
    </xf>
    <xf numFmtId="3" fontId="5" fillId="0" borderId="37" xfId="0" applyNumberFormat="1" applyFont="1" applyBorder="1" applyAlignment="1">
      <alignment/>
    </xf>
    <xf numFmtId="3" fontId="5" fillId="0" borderId="45" xfId="0" applyNumberFormat="1" applyFont="1" applyBorder="1" applyAlignment="1">
      <alignment/>
    </xf>
    <xf numFmtId="3" fontId="5" fillId="0" borderId="38" xfId="0" applyNumberFormat="1" applyFont="1" applyFill="1" applyBorder="1" applyAlignment="1">
      <alignment/>
    </xf>
    <xf numFmtId="3" fontId="7" fillId="3" borderId="55" xfId="0" applyNumberFormat="1" applyFont="1" applyFill="1" applyBorder="1" applyAlignment="1">
      <alignment/>
    </xf>
    <xf numFmtId="166" fontId="7" fillId="3" borderId="50" xfId="23" applyNumberFormat="1" applyFont="1" applyFill="1" applyBorder="1" applyAlignment="1">
      <alignment vertical="center"/>
    </xf>
    <xf numFmtId="166" fontId="7" fillId="3" borderId="49" xfId="23" applyNumberFormat="1" applyFont="1" applyFill="1" applyBorder="1" applyAlignment="1">
      <alignment vertical="center"/>
    </xf>
    <xf numFmtId="166" fontId="5" fillId="0" borderId="39" xfId="23" applyNumberFormat="1" applyFont="1" applyFill="1" applyBorder="1" applyAlignment="1">
      <alignment vertical="center"/>
    </xf>
    <xf numFmtId="1" fontId="5" fillId="0" borderId="38" xfId="0" applyNumberFormat="1" applyFont="1" applyBorder="1" applyAlignment="1">
      <alignment/>
    </xf>
    <xf numFmtId="166" fontId="5" fillId="0" borderId="47" xfId="23" applyNumberFormat="1" applyFont="1" applyFill="1" applyBorder="1" applyAlignment="1">
      <alignment vertical="center"/>
    </xf>
    <xf numFmtId="3" fontId="5" fillId="0" borderId="38" xfId="0" applyNumberFormat="1" applyFont="1" applyBorder="1" applyAlignment="1">
      <alignment horizontal="right"/>
    </xf>
    <xf numFmtId="0" fontId="5" fillId="0" borderId="45" xfId="0" applyFont="1" applyBorder="1" applyAlignment="1">
      <alignment horizontal="left" indent="2"/>
    </xf>
    <xf numFmtId="0" fontId="5" fillId="0" borderId="38" xfId="0" applyFont="1" applyBorder="1" applyAlignment="1">
      <alignment horizontal="left" indent="2"/>
    </xf>
    <xf numFmtId="0" fontId="5" fillId="0" borderId="47" xfId="0" applyFont="1" applyBorder="1" applyAlignment="1">
      <alignment horizontal="left" indent="2"/>
    </xf>
    <xf numFmtId="0" fontId="5" fillId="0" borderId="39" xfId="0" applyFont="1" applyBorder="1" applyAlignment="1">
      <alignment horizontal="left" indent="2"/>
    </xf>
    <xf numFmtId="0" fontId="5" fillId="0" borderId="38" xfId="0" applyFont="1" applyFill="1" applyBorder="1" applyAlignment="1">
      <alignment/>
    </xf>
    <xf numFmtId="1" fontId="5" fillId="0" borderId="38" xfId="23" applyNumberFormat="1" applyFont="1" applyBorder="1" applyAlignment="1">
      <alignment vertical="center"/>
    </xf>
    <xf numFmtId="0" fontId="7" fillId="2" borderId="44" xfId="0" applyNumberFormat="1" applyFont="1" applyFill="1" applyBorder="1" applyAlignment="1">
      <alignment horizontal="center" vertical="center"/>
    </xf>
    <xf numFmtId="0" fontId="7" fillId="0" borderId="0" xfId="0" applyFont="1" applyAlignment="1" applyProtection="1">
      <alignment vertical="center"/>
      <protection/>
    </xf>
    <xf numFmtId="0" fontId="5" fillId="0" borderId="37" xfId="0" applyFont="1" applyBorder="1" applyAlignment="1">
      <alignment/>
    </xf>
    <xf numFmtId="166" fontId="5" fillId="0" borderId="39" xfId="23" applyNumberFormat="1" applyFont="1" applyBorder="1" applyAlignment="1">
      <alignment vertical="center" wrapText="1"/>
    </xf>
    <xf numFmtId="0" fontId="0" fillId="0" borderId="64" xfId="0" applyBorder="1" applyAlignment="1">
      <alignment horizontal="left" vertical="center" indent="2"/>
    </xf>
    <xf numFmtId="3" fontId="0" fillId="0" borderId="65" xfId="0" applyNumberFormat="1" applyBorder="1" applyAlignment="1">
      <alignment vertical="center"/>
    </xf>
    <xf numFmtId="3" fontId="0" fillId="0" borderId="66" xfId="0" applyNumberFormat="1" applyBorder="1" applyAlignment="1">
      <alignment/>
    </xf>
    <xf numFmtId="166" fontId="0" fillId="0" borderId="67" xfId="23" applyNumberFormat="1" applyFont="1" applyFill="1" applyBorder="1" applyAlignment="1">
      <alignment vertical="center"/>
    </xf>
    <xf numFmtId="3" fontId="0" fillId="0" borderId="68" xfId="0" applyNumberFormat="1" applyBorder="1" applyAlignment="1">
      <alignment vertical="center"/>
    </xf>
    <xf numFmtId="166" fontId="7" fillId="0" borderId="47" xfId="23" applyNumberFormat="1" applyFont="1" applyFill="1" applyBorder="1" applyAlignment="1">
      <alignment vertical="center"/>
    </xf>
    <xf numFmtId="3" fontId="5" fillId="0" borderId="63" xfId="0" applyNumberFormat="1" applyFont="1" applyBorder="1" applyAlignment="1">
      <alignment wrapText="1"/>
    </xf>
    <xf numFmtId="0" fontId="1" fillId="0" borderId="2" xfId="0" applyFont="1" applyBorder="1" applyAlignment="1">
      <alignment horizontal="center" vertical="center"/>
    </xf>
    <xf numFmtId="0" fontId="7" fillId="0" borderId="0" xfId="0" applyFont="1" applyAlignment="1">
      <alignment/>
    </xf>
    <xf numFmtId="0" fontId="5" fillId="0" borderId="36" xfId="0" applyFont="1" applyBorder="1" applyAlignment="1" applyProtection="1">
      <alignment horizontal="left" indent="1"/>
      <protection/>
    </xf>
    <xf numFmtId="3" fontId="5" fillId="0" borderId="40" xfId="0" applyNumberFormat="1" applyFont="1" applyBorder="1" applyAlignment="1">
      <alignment/>
    </xf>
    <xf numFmtId="0" fontId="5" fillId="0" borderId="45" xfId="0" applyFont="1" applyBorder="1" applyAlignment="1">
      <alignment/>
    </xf>
    <xf numFmtId="0" fontId="0" fillId="0" borderId="0" xfId="0" applyFont="1" applyFill="1" applyBorder="1" applyAlignment="1">
      <alignment vertical="center"/>
    </xf>
    <xf numFmtId="0" fontId="3" fillId="0" borderId="32" xfId="0" applyFont="1" applyBorder="1" applyAlignment="1">
      <alignment vertical="center"/>
    </xf>
    <xf numFmtId="3" fontId="3" fillId="0" borderId="65" xfId="0" applyNumberFormat="1" applyFont="1" applyBorder="1" applyAlignment="1">
      <alignment vertical="center"/>
    </xf>
    <xf numFmtId="3" fontId="0" fillId="0" borderId="66" xfId="0" applyNumberFormat="1" applyBorder="1" applyAlignment="1">
      <alignment vertical="center"/>
    </xf>
    <xf numFmtId="3" fontId="0" fillId="0" borderId="67" xfId="0" applyNumberFormat="1" applyBorder="1" applyAlignment="1">
      <alignment vertical="center"/>
    </xf>
    <xf numFmtId="3" fontId="0" fillId="0" borderId="69" xfId="0" applyNumberFormat="1" applyBorder="1" applyAlignment="1">
      <alignment vertical="center"/>
    </xf>
    <xf numFmtId="0" fontId="0" fillId="0" borderId="67" xfId="0" applyBorder="1" applyAlignment="1">
      <alignment vertical="center"/>
    </xf>
    <xf numFmtId="0" fontId="0" fillId="0" borderId="48" xfId="0" applyBorder="1" applyAlignment="1">
      <alignment horizontal="left" vertical="center" indent="2"/>
    </xf>
    <xf numFmtId="166" fontId="0" fillId="0" borderId="43" xfId="23" applyNumberFormat="1" applyFont="1" applyFill="1" applyBorder="1" applyAlignment="1">
      <alignment vertical="center"/>
    </xf>
    <xf numFmtId="3" fontId="0" fillId="0" borderId="38" xfId="0" applyNumberFormat="1" applyFont="1" applyFill="1" applyBorder="1" applyAlignment="1">
      <alignment vertical="center"/>
    </xf>
    <xf numFmtId="3" fontId="0" fillId="0" borderId="45" xfId="0" applyNumberFormat="1" applyFont="1" applyFill="1" applyBorder="1" applyAlignment="1">
      <alignment vertical="center"/>
    </xf>
    <xf numFmtId="3" fontId="0" fillId="0" borderId="39" xfId="0" applyNumberFormat="1" applyFont="1" applyFill="1" applyBorder="1" applyAlignment="1">
      <alignment vertical="center"/>
    </xf>
    <xf numFmtId="0" fontId="0" fillId="0" borderId="36" xfId="0" applyFont="1" applyFill="1" applyBorder="1" applyAlignment="1">
      <alignment horizontal="left" vertical="center" indent="2"/>
    </xf>
    <xf numFmtId="0" fontId="7" fillId="0" borderId="0" xfId="0" applyFont="1" applyAlignment="1">
      <alignment horizontal="center" vertical="center" wrapText="1"/>
    </xf>
    <xf numFmtId="0" fontId="5" fillId="0" borderId="0" xfId="0" applyFont="1" applyAlignment="1">
      <alignment horizontal="left" indent="2"/>
    </xf>
    <xf numFmtId="0" fontId="5" fillId="0" borderId="0" xfId="0" applyFont="1" applyFill="1" applyAlignment="1">
      <alignment/>
    </xf>
    <xf numFmtId="0" fontId="5" fillId="0" borderId="36" xfId="0" applyFont="1" applyFill="1" applyBorder="1" applyAlignment="1">
      <alignment horizontal="left" vertical="center" indent="2"/>
    </xf>
    <xf numFmtId="0" fontId="5" fillId="0" borderId="37" xfId="0" applyFont="1" applyFill="1" applyBorder="1" applyAlignment="1">
      <alignment/>
    </xf>
    <xf numFmtId="1" fontId="5" fillId="0" borderId="38" xfId="23" applyNumberFormat="1" applyFont="1" applyFill="1" applyBorder="1" applyAlignment="1">
      <alignment vertical="center"/>
    </xf>
    <xf numFmtId="3" fontId="5" fillId="0" borderId="37" xfId="0" applyNumberFormat="1" applyFont="1" applyFill="1" applyBorder="1" applyAlignment="1">
      <alignment/>
    </xf>
    <xf numFmtId="0" fontId="1" fillId="0" borderId="0" xfId="0"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Fill="1" applyBorder="1" applyAlignment="1">
      <alignment/>
    </xf>
    <xf numFmtId="3" fontId="7" fillId="0" borderId="0" xfId="15" applyNumberFormat="1" applyFont="1" applyFill="1" applyBorder="1" applyAlignment="1" applyProtection="1">
      <alignment/>
      <protection/>
    </xf>
    <xf numFmtId="166" fontId="7" fillId="0" borderId="0" xfId="23" applyNumberFormat="1" applyFont="1" applyFill="1" applyBorder="1" applyAlignment="1" applyProtection="1">
      <alignment/>
      <protection/>
    </xf>
    <xf numFmtId="164" fontId="7" fillId="0" borderId="0" xfId="15" applyNumberFormat="1" applyFont="1" applyFill="1" applyBorder="1" applyAlignment="1" applyProtection="1">
      <alignment/>
      <protection/>
    </xf>
    <xf numFmtId="0" fontId="1" fillId="0" borderId="7" xfId="0" applyFont="1" applyBorder="1" applyAlignment="1" applyProtection="1">
      <alignment horizontal="left" vertical="center" indent="1"/>
      <protection/>
    </xf>
    <xf numFmtId="0" fontId="4" fillId="0" borderId="0" xfId="0" applyFont="1" applyBorder="1" applyAlignment="1" applyProtection="1">
      <alignment horizontal="left" vertical="center" indent="1"/>
      <protection/>
    </xf>
    <xf numFmtId="0" fontId="4" fillId="0" borderId="19" xfId="0" applyFont="1" applyBorder="1" applyAlignment="1" applyProtection="1">
      <alignment horizontal="left" vertical="center" indent="1"/>
      <protection/>
    </xf>
    <xf numFmtId="0" fontId="4" fillId="0" borderId="20" xfId="0" applyFont="1" applyBorder="1" applyAlignment="1" applyProtection="1">
      <alignment horizontal="left" vertical="center" indent="1"/>
      <protection/>
    </xf>
    <xf numFmtId="0" fontId="0" fillId="0" borderId="0" xfId="0" applyFont="1" applyBorder="1" applyAlignment="1">
      <alignment horizontal="left" vertical="center" indent="1"/>
    </xf>
    <xf numFmtId="0" fontId="0" fillId="0" borderId="0" xfId="0" applyFont="1" applyAlignment="1">
      <alignment horizontal="left" vertical="center" indent="1"/>
    </xf>
    <xf numFmtId="0" fontId="5" fillId="0" borderId="32" xfId="0" applyFont="1" applyBorder="1" applyAlignment="1" applyProtection="1">
      <alignment horizontal="left"/>
      <protection/>
    </xf>
    <xf numFmtId="172" fontId="5" fillId="0" borderId="8" xfId="15" applyNumberFormat="1" applyFont="1" applyBorder="1" applyAlignment="1" applyProtection="1">
      <alignment/>
      <protection/>
    </xf>
    <xf numFmtId="166" fontId="5" fillId="0" borderId="31" xfId="23" applyNumberFormat="1" applyFont="1" applyBorder="1" applyAlignment="1" applyProtection="1">
      <alignment/>
      <protection/>
    </xf>
    <xf numFmtId="172" fontId="5" fillId="0" borderId="70" xfId="15" applyNumberFormat="1" applyFont="1" applyBorder="1" applyAlignment="1" applyProtection="1">
      <alignment/>
      <protection/>
    </xf>
    <xf numFmtId="0" fontId="4" fillId="0" borderId="0"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0" fillId="0" borderId="31" xfId="0" applyFont="1" applyBorder="1" applyAlignment="1">
      <alignment vertical="center"/>
    </xf>
    <xf numFmtId="172" fontId="5" fillId="0" borderId="38" xfId="15" applyNumberFormat="1" applyFont="1" applyBorder="1" applyAlignment="1" applyProtection="1">
      <alignment/>
      <protection/>
    </xf>
    <xf numFmtId="0" fontId="5" fillId="5" borderId="0" xfId="0" applyFont="1" applyFill="1" applyBorder="1" applyAlignment="1" applyProtection="1">
      <alignment horizontal="left"/>
      <protection/>
    </xf>
    <xf numFmtId="0" fontId="0" fillId="0" borderId="37" xfId="0" applyBorder="1" applyAlignment="1">
      <alignment/>
    </xf>
    <xf numFmtId="3" fontId="5" fillId="0" borderId="32" xfId="0" applyNumberFormat="1" applyFont="1" applyBorder="1" applyAlignment="1">
      <alignment wrapText="1"/>
    </xf>
    <xf numFmtId="3" fontId="5" fillId="0" borderId="8" xfId="0" applyNumberFormat="1" applyFont="1" applyBorder="1" applyAlignment="1">
      <alignment wrapText="1"/>
    </xf>
    <xf numFmtId="0" fontId="5" fillId="0" borderId="13" xfId="23" applyNumberFormat="1" applyFont="1" applyBorder="1" applyAlignment="1">
      <alignment vertical="center" wrapText="1"/>
    </xf>
    <xf numFmtId="1" fontId="5" fillId="0" borderId="8" xfId="23" applyNumberFormat="1" applyFont="1" applyBorder="1" applyAlignment="1">
      <alignment vertical="center" wrapText="1"/>
    </xf>
    <xf numFmtId="0" fontId="5" fillId="0" borderId="13" xfId="0" applyFont="1" applyFill="1" applyBorder="1" applyAlignment="1">
      <alignment wrapText="1"/>
    </xf>
    <xf numFmtId="3" fontId="5" fillId="0" borderId="8" xfId="0" applyNumberFormat="1" applyFont="1" applyFill="1" applyBorder="1" applyAlignment="1">
      <alignment wrapText="1"/>
    </xf>
    <xf numFmtId="3" fontId="5" fillId="0" borderId="13" xfId="0" applyNumberFormat="1" applyFont="1" applyFill="1" applyBorder="1" applyAlignment="1">
      <alignment wrapText="1"/>
    </xf>
    <xf numFmtId="0" fontId="5" fillId="0" borderId="37" xfId="23" applyNumberFormat="1" applyFont="1" applyBorder="1" applyAlignment="1">
      <alignment vertical="center" wrapText="1"/>
    </xf>
    <xf numFmtId="1" fontId="5" fillId="0" borderId="38" xfId="23" applyNumberFormat="1" applyFont="1" applyBorder="1" applyAlignment="1">
      <alignment vertical="center" wrapText="1"/>
    </xf>
    <xf numFmtId="0" fontId="5" fillId="0" borderId="37" xfId="0" applyFont="1" applyFill="1" applyBorder="1" applyAlignment="1">
      <alignment wrapText="1"/>
    </xf>
    <xf numFmtId="0" fontId="5" fillId="0" borderId="39" xfId="0" applyFont="1" applyFill="1" applyBorder="1" applyAlignment="1">
      <alignment wrapText="1"/>
    </xf>
    <xf numFmtId="0" fontId="5" fillId="0" borderId="0" xfId="0" applyFont="1" applyBorder="1" applyAlignment="1">
      <alignment/>
    </xf>
    <xf numFmtId="0" fontId="7" fillId="0" borderId="54" xfId="0" applyFont="1" applyBorder="1" applyAlignment="1">
      <alignment horizontal="center" vertical="center"/>
    </xf>
    <xf numFmtId="0" fontId="7" fillId="0" borderId="7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7"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xf>
    <xf numFmtId="0" fontId="5" fillId="0" borderId="40" xfId="0" applyFont="1" applyBorder="1" applyAlignment="1">
      <alignment/>
    </xf>
    <xf numFmtId="166" fontId="5" fillId="0" borderId="72" xfId="23" applyNumberFormat="1" applyFont="1" applyBorder="1" applyAlignment="1">
      <alignment/>
    </xf>
    <xf numFmtId="166" fontId="5" fillId="0" borderId="43" xfId="23" applyNumberFormat="1" applyFont="1" applyBorder="1" applyAlignment="1">
      <alignment/>
    </xf>
    <xf numFmtId="0" fontId="5" fillId="0" borderId="42" xfId="0" applyFont="1" applyBorder="1" applyAlignment="1">
      <alignment/>
    </xf>
    <xf numFmtId="166" fontId="5" fillId="0" borderId="46" xfId="23" applyNumberFormat="1" applyFont="1" applyBorder="1" applyAlignment="1">
      <alignment/>
    </xf>
    <xf numFmtId="0" fontId="7" fillId="0" borderId="36" xfId="0" applyFont="1" applyBorder="1" applyAlignment="1">
      <alignment horizontal="center"/>
    </xf>
    <xf numFmtId="166" fontId="5" fillId="0" borderId="73" xfId="23" applyNumberFormat="1" applyFont="1" applyBorder="1" applyAlignment="1">
      <alignment/>
    </xf>
    <xf numFmtId="166" fontId="5" fillId="0" borderId="39" xfId="23" applyNumberFormat="1" applyFont="1" applyBorder="1" applyAlignment="1">
      <alignment/>
    </xf>
    <xf numFmtId="166" fontId="5" fillId="0" borderId="47" xfId="23" applyNumberFormat="1" applyFont="1" applyBorder="1" applyAlignment="1">
      <alignment/>
    </xf>
    <xf numFmtId="166" fontId="7" fillId="0" borderId="39" xfId="23" applyNumberFormat="1" applyFont="1" applyBorder="1" applyAlignment="1">
      <alignment/>
    </xf>
    <xf numFmtId="166" fontId="7" fillId="0" borderId="47" xfId="23" applyNumberFormat="1" applyFont="1" applyBorder="1" applyAlignment="1">
      <alignment/>
    </xf>
    <xf numFmtId="166" fontId="7" fillId="0" borderId="73" xfId="23" applyNumberFormat="1" applyFont="1" applyBorder="1" applyAlignment="1">
      <alignment/>
    </xf>
    <xf numFmtId="0" fontId="5" fillId="0" borderId="39" xfId="0" applyFont="1" applyBorder="1" applyAlignment="1">
      <alignment/>
    </xf>
    <xf numFmtId="0" fontId="5" fillId="0" borderId="47" xfId="0" applyFont="1" applyBorder="1" applyAlignment="1">
      <alignment/>
    </xf>
    <xf numFmtId="0" fontId="7" fillId="0" borderId="44" xfId="0" applyFont="1" applyBorder="1" applyAlignment="1">
      <alignment horizontal="center"/>
    </xf>
    <xf numFmtId="3" fontId="7" fillId="0" borderId="54" xfId="0" applyNumberFormat="1" applyFont="1" applyBorder="1" applyAlignment="1">
      <alignment/>
    </xf>
    <xf numFmtId="3" fontId="7" fillId="0" borderId="71" xfId="0" applyNumberFormat="1" applyFont="1" applyBorder="1" applyAlignment="1">
      <alignment/>
    </xf>
    <xf numFmtId="3" fontId="7" fillId="0" borderId="50" xfId="0" applyNumberFormat="1" applyFont="1" applyBorder="1" applyAlignment="1">
      <alignment/>
    </xf>
    <xf numFmtId="3" fontId="7" fillId="0" borderId="57" xfId="0" applyNumberFormat="1" applyFont="1" applyBorder="1" applyAlignment="1">
      <alignment/>
    </xf>
    <xf numFmtId="0" fontId="7" fillId="0" borderId="49" xfId="0" applyFont="1" applyBorder="1" applyAlignment="1">
      <alignment/>
    </xf>
    <xf numFmtId="0" fontId="7" fillId="0" borderId="50" xfId="0" applyFont="1" applyBorder="1" applyAlignment="1">
      <alignment/>
    </xf>
    <xf numFmtId="0" fontId="5" fillId="0" borderId="74" xfId="0" applyFont="1" applyBorder="1" applyAlignment="1">
      <alignment/>
    </xf>
    <xf numFmtId="166" fontId="5" fillId="0" borderId="46" xfId="23" applyNumberFormat="1" applyFont="1" applyBorder="1" applyAlignment="1">
      <alignment vertical="center"/>
    </xf>
    <xf numFmtId="166" fontId="5" fillId="0" borderId="43" xfId="23" applyNumberFormat="1" applyFont="1" applyBorder="1" applyAlignment="1">
      <alignment vertical="center"/>
    </xf>
    <xf numFmtId="0" fontId="0" fillId="0" borderId="0" xfId="0" applyFont="1" applyAlignment="1">
      <alignment/>
    </xf>
    <xf numFmtId="1" fontId="5" fillId="0" borderId="45" xfId="23" applyNumberFormat="1" applyFont="1" applyFill="1" applyBorder="1" applyAlignment="1">
      <alignment vertical="center"/>
    </xf>
    <xf numFmtId="166" fontId="5" fillId="0" borderId="45" xfId="23" applyNumberFormat="1" applyFont="1" applyBorder="1" applyAlignment="1">
      <alignment vertical="center"/>
    </xf>
    <xf numFmtId="0" fontId="5" fillId="0" borderId="62" xfId="0" applyFont="1" applyBorder="1" applyAlignment="1">
      <alignment/>
    </xf>
    <xf numFmtId="3" fontId="5" fillId="0" borderId="45" xfId="0" applyNumberFormat="1" applyFont="1" applyFill="1" applyBorder="1" applyAlignment="1">
      <alignment/>
    </xf>
    <xf numFmtId="0" fontId="7" fillId="0" borderId="48" xfId="0" applyFont="1" applyBorder="1" applyAlignment="1">
      <alignment vertical="center"/>
    </xf>
    <xf numFmtId="0" fontId="5" fillId="0" borderId="40" xfId="0" applyFont="1" applyBorder="1" applyAlignment="1">
      <alignment/>
    </xf>
    <xf numFmtId="0" fontId="5" fillId="0" borderId="41" xfId="0" applyFont="1" applyBorder="1" applyAlignment="1">
      <alignment/>
    </xf>
    <xf numFmtId="0" fontId="5" fillId="0" borderId="46" xfId="0" applyFont="1" applyBorder="1" applyAlignment="1">
      <alignment/>
    </xf>
    <xf numFmtId="0" fontId="5" fillId="0" borderId="43" xfId="0" applyFont="1" applyBorder="1" applyAlignment="1">
      <alignment/>
    </xf>
    <xf numFmtId="0" fontId="5" fillId="0" borderId="42" xfId="0" applyFont="1" applyBorder="1" applyAlignment="1">
      <alignment/>
    </xf>
    <xf numFmtId="0" fontId="7" fillId="0" borderId="24"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wrapText="1"/>
    </xf>
    <xf numFmtId="0" fontId="0" fillId="0" borderId="36" xfId="0" applyFont="1" applyBorder="1" applyAlignment="1">
      <alignment horizontal="left" vertical="center" indent="2"/>
    </xf>
    <xf numFmtId="0" fontId="7" fillId="2" borderId="22" xfId="0" applyFont="1" applyFill="1" applyBorder="1" applyAlignment="1">
      <alignment horizontal="left" vertical="center"/>
    </xf>
    <xf numFmtId="0" fontId="0" fillId="0" borderId="32" xfId="0" applyBorder="1" applyAlignment="1">
      <alignment/>
    </xf>
    <xf numFmtId="3" fontId="0" fillId="0" borderId="36" xfId="0" applyNumberFormat="1" applyFont="1" applyFill="1" applyBorder="1" applyAlignment="1">
      <alignment vertical="center"/>
    </xf>
    <xf numFmtId="3" fontId="0" fillId="0" borderId="48" xfId="0" applyNumberFormat="1" applyBorder="1" applyAlignment="1">
      <alignment vertical="center"/>
    </xf>
    <xf numFmtId="3" fontId="0" fillId="0" borderId="36" xfId="0" applyNumberFormat="1" applyBorder="1" applyAlignment="1">
      <alignment vertical="center"/>
    </xf>
    <xf numFmtId="0" fontId="5" fillId="0" borderId="38" xfId="0" applyFont="1" applyFill="1" applyBorder="1" applyAlignment="1">
      <alignment horizontal="right"/>
    </xf>
    <xf numFmtId="3" fontId="5" fillId="0" borderId="41" xfId="0" applyNumberFormat="1" applyFont="1" applyBorder="1" applyAlignment="1">
      <alignment/>
    </xf>
    <xf numFmtId="0" fontId="0" fillId="0" borderId="36" xfId="0" applyBorder="1" applyAlignment="1">
      <alignment vertical="center"/>
    </xf>
    <xf numFmtId="0" fontId="0" fillId="0" borderId="36" xfId="0" applyFont="1" applyBorder="1" applyAlignment="1">
      <alignment vertical="center"/>
    </xf>
    <xf numFmtId="3" fontId="3" fillId="3" borderId="24" xfId="0" applyNumberFormat="1" applyFont="1" applyFill="1" applyBorder="1" applyAlignment="1">
      <alignment vertical="center"/>
    </xf>
    <xf numFmtId="3" fontId="3" fillId="3" borderId="3" xfId="0" applyNumberFormat="1" applyFont="1" applyFill="1" applyBorder="1" applyAlignment="1">
      <alignment vertical="center"/>
    </xf>
    <xf numFmtId="3" fontId="3" fillId="0" borderId="0" xfId="0" applyNumberFormat="1" applyFont="1" applyFill="1" applyBorder="1" applyAlignment="1">
      <alignment horizontal="center" vertical="center"/>
    </xf>
    <xf numFmtId="3" fontId="0" fillId="0" borderId="37" xfId="0" applyNumberFormat="1" applyBorder="1" applyAlignment="1">
      <alignment/>
    </xf>
    <xf numFmtId="3" fontId="0" fillId="0" borderId="32" xfId="0" applyNumberFormat="1" applyBorder="1" applyAlignment="1">
      <alignment/>
    </xf>
    <xf numFmtId="164" fontId="5" fillId="0" borderId="38" xfId="15" applyNumberFormat="1" applyFont="1" applyBorder="1" applyAlignment="1" applyProtection="1">
      <alignment/>
      <protection/>
    </xf>
    <xf numFmtId="3" fontId="3" fillId="3" borderId="28" xfId="0" applyNumberFormat="1" applyFont="1" applyFill="1" applyBorder="1" applyAlignment="1">
      <alignment horizontal="right" vertical="center"/>
    </xf>
    <xf numFmtId="0" fontId="11" fillId="0" borderId="45" xfId="21" applyFont="1" applyFill="1" applyBorder="1" applyAlignment="1">
      <alignment horizontal="right" wrapText="1"/>
      <protection/>
    </xf>
    <xf numFmtId="166" fontId="5" fillId="0" borderId="43" xfId="23" applyNumberFormat="1" applyFont="1" applyBorder="1" applyAlignment="1" applyProtection="1">
      <alignment/>
      <protection/>
    </xf>
    <xf numFmtId="3" fontId="5" fillId="0" borderId="63" xfId="15" applyNumberFormat="1" applyFont="1" applyBorder="1" applyAlignment="1" applyProtection="1">
      <alignment/>
      <protection/>
    </xf>
    <xf numFmtId="3" fontId="5" fillId="0" borderId="3" xfId="15" applyNumberFormat="1" applyFont="1" applyBorder="1" applyAlignment="1" applyProtection="1">
      <alignment/>
      <protection/>
    </xf>
    <xf numFmtId="166" fontId="5" fillId="0" borderId="5" xfId="23" applyNumberFormat="1" applyFont="1" applyBorder="1" applyAlignment="1" applyProtection="1">
      <alignment/>
      <protection/>
    </xf>
    <xf numFmtId="3" fontId="5" fillId="0" borderId="41" xfId="15" applyNumberFormat="1" applyFont="1" applyBorder="1" applyAlignment="1" applyProtection="1">
      <alignment/>
      <protection/>
    </xf>
    <xf numFmtId="0" fontId="3" fillId="0" borderId="0" xfId="0" applyFont="1" applyAlignment="1" applyProtection="1">
      <alignment horizontal="left" vertical="center"/>
      <protection/>
    </xf>
    <xf numFmtId="0" fontId="3" fillId="0" borderId="0" xfId="0" applyFont="1" applyAlignment="1">
      <alignment horizontal="left" vertical="center"/>
    </xf>
    <xf numFmtId="0" fontId="3" fillId="0" borderId="0" xfId="0" applyFont="1" applyAlignment="1">
      <alignment horizontal="centerContinuous" vertical="center"/>
    </xf>
    <xf numFmtId="3" fontId="3" fillId="0" borderId="27"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0" fontId="0" fillId="0" borderId="0" xfId="0" applyFont="1" applyAlignment="1">
      <alignment vertical="center" wrapText="1"/>
    </xf>
    <xf numFmtId="0" fontId="3" fillId="0" borderId="60" xfId="0" applyFont="1" applyBorder="1" applyAlignment="1">
      <alignment vertical="center"/>
    </xf>
    <xf numFmtId="3" fontId="3" fillId="0" borderId="62" xfId="0" applyNumberFormat="1" applyFont="1" applyBorder="1" applyAlignment="1">
      <alignment horizontal="center" vertical="center" wrapText="1"/>
    </xf>
    <xf numFmtId="3" fontId="0" fillId="0" borderId="63" xfId="0" applyNumberFormat="1" applyFont="1" applyBorder="1" applyAlignment="1">
      <alignment vertical="center"/>
    </xf>
    <xf numFmtId="0" fontId="0" fillId="0" borderId="61" xfId="0" applyFont="1" applyBorder="1" applyAlignment="1">
      <alignment vertical="center"/>
    </xf>
    <xf numFmtId="3" fontId="0" fillId="0" borderId="62" xfId="0" applyNumberFormat="1" applyFont="1" applyBorder="1" applyAlignment="1">
      <alignment vertical="center"/>
    </xf>
    <xf numFmtId="3" fontId="0" fillId="0" borderId="75" xfId="0" applyNumberFormat="1" applyFont="1" applyBorder="1" applyAlignment="1">
      <alignment vertical="center"/>
    </xf>
    <xf numFmtId="3" fontId="0" fillId="0" borderId="32" xfId="0" applyNumberFormat="1" applyFont="1" applyBorder="1" applyAlignment="1">
      <alignment/>
    </xf>
    <xf numFmtId="3" fontId="0" fillId="0" borderId="39" xfId="0" applyNumberFormat="1" applyFont="1" applyBorder="1" applyAlignment="1">
      <alignment vertical="center"/>
    </xf>
    <xf numFmtId="168" fontId="0" fillId="0" borderId="37" xfId="0" applyNumberFormat="1" applyFont="1" applyBorder="1" applyAlignment="1">
      <alignment vertical="center"/>
    </xf>
    <xf numFmtId="168" fontId="0" fillId="0" borderId="38" xfId="0" applyNumberFormat="1" applyFont="1" applyBorder="1" applyAlignment="1">
      <alignment vertical="center"/>
    </xf>
    <xf numFmtId="168" fontId="0" fillId="0" borderId="76" xfId="0" applyNumberFormat="1" applyFont="1" applyBorder="1" applyAlignment="1">
      <alignment vertical="center"/>
    </xf>
    <xf numFmtId="3" fontId="0" fillId="0" borderId="37" xfId="0" applyNumberFormat="1" applyFont="1" applyBorder="1" applyAlignment="1">
      <alignment/>
    </xf>
    <xf numFmtId="3" fontId="0" fillId="0" borderId="38" xfId="0" applyNumberFormat="1" applyFont="1" applyBorder="1" applyAlignment="1">
      <alignment/>
    </xf>
    <xf numFmtId="3" fontId="0" fillId="0" borderId="37" xfId="0" applyNumberFormat="1" applyFont="1" applyBorder="1" applyAlignment="1">
      <alignment vertical="center"/>
    </xf>
    <xf numFmtId="0" fontId="0" fillId="0" borderId="36" xfId="0" applyFont="1" applyBorder="1" applyAlignment="1">
      <alignment horizontal="left" vertical="center" indent="3"/>
    </xf>
    <xf numFmtId="3" fontId="3" fillId="6" borderId="54" xfId="0" applyNumberFormat="1" applyFont="1" applyFill="1" applyBorder="1" applyAlignment="1">
      <alignment vertical="center"/>
    </xf>
    <xf numFmtId="3" fontId="3" fillId="6" borderId="55" xfId="0" applyNumberFormat="1" applyFont="1" applyFill="1" applyBorder="1" applyAlignment="1">
      <alignment vertical="center"/>
    </xf>
    <xf numFmtId="168" fontId="3" fillId="6" borderId="54" xfId="0" applyNumberFormat="1" applyFont="1" applyFill="1" applyBorder="1" applyAlignment="1">
      <alignment vertical="center"/>
    </xf>
    <xf numFmtId="168" fontId="3" fillId="6" borderId="50" xfId="0" applyNumberFormat="1" applyFont="1" applyFill="1" applyBorder="1" applyAlignment="1">
      <alignment vertical="center"/>
    </xf>
    <xf numFmtId="3" fontId="3" fillId="0" borderId="46" xfId="0" applyNumberFormat="1" applyFont="1" applyFill="1" applyBorder="1" applyAlignment="1">
      <alignment vertical="center"/>
    </xf>
    <xf numFmtId="168" fontId="3" fillId="0" borderId="40" xfId="0" applyNumberFormat="1" applyFont="1" applyFill="1" applyBorder="1" applyAlignment="1">
      <alignment vertical="center"/>
    </xf>
    <xf numFmtId="0" fontId="3" fillId="2" borderId="22" xfId="0" applyFont="1" applyFill="1" applyBorder="1" applyAlignment="1">
      <alignment horizontal="right" vertical="center"/>
    </xf>
    <xf numFmtId="3" fontId="3" fillId="6" borderId="24" xfId="0" applyNumberFormat="1" applyFont="1" applyFill="1" applyBorder="1" applyAlignment="1">
      <alignment/>
    </xf>
    <xf numFmtId="3" fontId="3" fillId="6" borderId="23" xfId="0" applyNumberFormat="1" applyFont="1" applyFill="1" applyBorder="1" applyAlignment="1">
      <alignment vertical="center"/>
    </xf>
    <xf numFmtId="3" fontId="3" fillId="6" borderId="5" xfId="0" applyNumberFormat="1" applyFont="1" applyFill="1" applyBorder="1" applyAlignment="1">
      <alignment vertical="center"/>
    </xf>
    <xf numFmtId="168" fontId="3" fillId="6" borderId="24" xfId="0" applyNumberFormat="1" applyFont="1" applyFill="1" applyBorder="1" applyAlignment="1">
      <alignment vertical="center"/>
    </xf>
    <xf numFmtId="168" fontId="3" fillId="6" borderId="59" xfId="0" applyNumberFormat="1" applyFont="1" applyFill="1" applyBorder="1" applyAlignment="1">
      <alignment vertical="center"/>
    </xf>
    <xf numFmtId="0" fontId="0" fillId="0" borderId="75" xfId="0" applyFont="1" applyBorder="1" applyAlignment="1">
      <alignment vertical="center"/>
    </xf>
    <xf numFmtId="3" fontId="0" fillId="0" borderId="77" xfId="0" applyNumberFormat="1" applyFont="1" applyBorder="1" applyAlignment="1">
      <alignment vertical="center"/>
    </xf>
    <xf numFmtId="3" fontId="0" fillId="0" borderId="76" xfId="0" applyNumberFormat="1" applyFont="1" applyBorder="1" applyAlignment="1">
      <alignment vertical="center"/>
    </xf>
    <xf numFmtId="168" fontId="0" fillId="0" borderId="40" xfId="0" applyNumberFormat="1" applyFont="1" applyBorder="1" applyAlignment="1">
      <alignment vertical="center"/>
    </xf>
    <xf numFmtId="168" fontId="0" fillId="0" borderId="41" xfId="0" applyNumberFormat="1" applyFont="1" applyBorder="1" applyAlignment="1">
      <alignment vertical="center"/>
    </xf>
    <xf numFmtId="168" fontId="0" fillId="0" borderId="78" xfId="0" applyNumberFormat="1" applyFont="1" applyBorder="1" applyAlignment="1">
      <alignment vertical="center"/>
    </xf>
    <xf numFmtId="3" fontId="3" fillId="6" borderId="79" xfId="0" applyNumberFormat="1" applyFont="1" applyFill="1" applyBorder="1" applyAlignment="1">
      <alignment vertical="center"/>
    </xf>
    <xf numFmtId="168" fontId="3" fillId="6" borderId="55" xfId="0" applyNumberFormat="1" applyFont="1" applyFill="1" applyBorder="1" applyAlignment="1">
      <alignment vertical="center"/>
    </xf>
    <xf numFmtId="3" fontId="0" fillId="0" borderId="40" xfId="0" applyNumberFormat="1" applyFont="1" applyBorder="1" applyAlignment="1">
      <alignment vertical="center"/>
    </xf>
    <xf numFmtId="3" fontId="0" fillId="0" borderId="41" xfId="0" applyNumberFormat="1" applyFont="1" applyBorder="1" applyAlignment="1">
      <alignment vertical="center"/>
    </xf>
    <xf numFmtId="0" fontId="0" fillId="0" borderId="78" xfId="0" applyFont="1" applyBorder="1" applyAlignment="1">
      <alignment vertical="center"/>
    </xf>
    <xf numFmtId="3" fontId="0" fillId="0" borderId="42" xfId="0" applyNumberFormat="1" applyFont="1" applyBorder="1" applyAlignment="1">
      <alignment vertical="center"/>
    </xf>
    <xf numFmtId="3" fontId="0" fillId="0" borderId="43" xfId="0" applyNumberFormat="1" applyFont="1" applyBorder="1" applyAlignment="1">
      <alignment vertical="center"/>
    </xf>
    <xf numFmtId="0" fontId="0" fillId="0" borderId="36" xfId="0" applyFont="1" applyBorder="1" applyAlignment="1">
      <alignment horizontal="left" indent="2"/>
    </xf>
    <xf numFmtId="3" fontId="0" fillId="0" borderId="13" xfId="0" applyNumberFormat="1" applyFont="1" applyBorder="1" applyAlignment="1">
      <alignment vertical="center"/>
    </xf>
    <xf numFmtId="168" fontId="0" fillId="0" borderId="45" xfId="0" applyNumberFormat="1" applyFont="1" applyBorder="1" applyAlignment="1">
      <alignment vertical="center"/>
    </xf>
    <xf numFmtId="3" fontId="3" fillId="6" borderId="44" xfId="0" applyNumberFormat="1" applyFont="1" applyFill="1" applyBorder="1" applyAlignment="1">
      <alignment vertical="center"/>
    </xf>
    <xf numFmtId="168" fontId="3" fillId="6" borderId="57" xfId="0" applyNumberFormat="1" applyFont="1" applyFill="1" applyBorder="1" applyAlignment="1">
      <alignment vertical="center"/>
    </xf>
    <xf numFmtId="168" fontId="3" fillId="6" borderId="79" xfId="0" applyNumberFormat="1" applyFont="1" applyFill="1" applyBorder="1" applyAlignment="1">
      <alignment vertical="center"/>
    </xf>
    <xf numFmtId="3" fontId="3" fillId="6" borderId="24" xfId="0" applyNumberFormat="1" applyFont="1" applyFill="1" applyBorder="1" applyAlignment="1">
      <alignment vertical="center"/>
    </xf>
    <xf numFmtId="168" fontId="3" fillId="6" borderId="3" xfId="0" applyNumberFormat="1" applyFont="1" applyFill="1" applyBorder="1" applyAlignment="1">
      <alignment vertical="center"/>
    </xf>
    <xf numFmtId="0" fontId="3" fillId="0" borderId="53" xfId="0" applyFont="1" applyBorder="1" applyAlignment="1">
      <alignment vertical="center"/>
    </xf>
    <xf numFmtId="0" fontId="0" fillId="0" borderId="80" xfId="0" applyFont="1" applyBorder="1" applyAlignment="1">
      <alignment vertical="center"/>
    </xf>
    <xf numFmtId="3" fontId="0" fillId="0" borderId="70" xfId="0" applyNumberFormat="1" applyFont="1" applyBorder="1" applyAlignment="1">
      <alignment vertical="center"/>
    </xf>
    <xf numFmtId="3" fontId="0" fillId="0" borderId="80" xfId="0" applyNumberFormat="1" applyFont="1" applyBorder="1" applyAlignment="1">
      <alignment vertical="center"/>
    </xf>
    <xf numFmtId="3" fontId="0" fillId="0" borderId="38" xfId="0" applyNumberFormat="1" applyFont="1" applyFill="1" applyBorder="1" applyAlignment="1">
      <alignment horizontal="right" vertical="center"/>
    </xf>
    <xf numFmtId="3" fontId="0" fillId="0" borderId="76" xfId="0" applyNumberFormat="1" applyFont="1" applyFill="1" applyBorder="1" applyAlignment="1">
      <alignment horizontal="right" vertical="center"/>
    </xf>
    <xf numFmtId="168" fontId="0" fillId="0" borderId="37" xfId="0" applyNumberFormat="1" applyFont="1" applyFill="1" applyBorder="1" applyAlignment="1">
      <alignment horizontal="right" vertical="center"/>
    </xf>
    <xf numFmtId="168" fontId="0" fillId="0" borderId="76" xfId="0" applyNumberFormat="1" applyFont="1" applyFill="1" applyBorder="1" applyAlignment="1">
      <alignment horizontal="right" vertical="center"/>
    </xf>
    <xf numFmtId="0" fontId="0" fillId="0" borderId="0" xfId="0" applyFont="1" applyAlignment="1">
      <alignment horizontal="left" vertical="center" indent="2"/>
    </xf>
    <xf numFmtId="0" fontId="0" fillId="0" borderId="48" xfId="0" applyFont="1" applyBorder="1" applyAlignment="1">
      <alignment horizontal="left" vertical="center" indent="2"/>
    </xf>
    <xf numFmtId="3" fontId="0" fillId="0" borderId="8" xfId="0" applyNumberFormat="1" applyFont="1" applyBorder="1" applyAlignment="1">
      <alignment vertical="center"/>
    </xf>
    <xf numFmtId="0" fontId="0" fillId="0" borderId="37" xfId="0" applyFont="1" applyBorder="1" applyAlignment="1">
      <alignment/>
    </xf>
    <xf numFmtId="3" fontId="3" fillId="6" borderId="3" xfId="0" applyNumberFormat="1" applyFont="1" applyFill="1" applyBorder="1" applyAlignment="1">
      <alignment vertical="center"/>
    </xf>
    <xf numFmtId="0" fontId="3" fillId="2" borderId="64" xfId="0" applyFont="1" applyFill="1" applyBorder="1" applyAlignment="1">
      <alignment vertical="center"/>
    </xf>
    <xf numFmtId="3" fontId="3" fillId="2" borderId="10" xfId="0" applyNumberFormat="1" applyFont="1" applyFill="1" applyBorder="1" applyAlignment="1">
      <alignment vertical="center"/>
    </xf>
    <xf numFmtId="3" fontId="3" fillId="2" borderId="33" xfId="0" applyNumberFormat="1" applyFont="1" applyFill="1" applyBorder="1" applyAlignment="1">
      <alignment vertical="center"/>
    </xf>
    <xf numFmtId="3" fontId="3" fillId="2" borderId="81" xfId="0" applyNumberFormat="1" applyFont="1" applyFill="1" applyBorder="1" applyAlignment="1">
      <alignment vertical="center"/>
    </xf>
    <xf numFmtId="168" fontId="3" fillId="2" borderId="10" xfId="0" applyNumberFormat="1" applyFont="1" applyFill="1" applyBorder="1" applyAlignment="1">
      <alignment vertical="center"/>
    </xf>
    <xf numFmtId="3" fontId="3" fillId="2" borderId="82" xfId="0" applyNumberFormat="1" applyFont="1" applyFill="1" applyBorder="1" applyAlignment="1">
      <alignment vertical="center"/>
    </xf>
    <xf numFmtId="168" fontId="3" fillId="2" borderId="81" xfId="0" applyNumberFormat="1" applyFont="1" applyFill="1" applyBorder="1" applyAlignment="1">
      <alignment vertical="center"/>
    </xf>
    <xf numFmtId="3" fontId="0" fillId="2" borderId="67" xfId="0" applyNumberFormat="1" applyFont="1" applyFill="1" applyBorder="1" applyAlignment="1">
      <alignment vertical="center"/>
    </xf>
    <xf numFmtId="168" fontId="0" fillId="2" borderId="37" xfId="0" applyNumberFormat="1" applyFont="1" applyFill="1" applyBorder="1" applyAlignment="1">
      <alignment vertical="center"/>
    </xf>
    <xf numFmtId="168" fontId="0" fillId="2" borderId="67" xfId="0" applyNumberFormat="1" applyFont="1" applyFill="1" applyBorder="1" applyAlignment="1">
      <alignment vertical="center"/>
    </xf>
    <xf numFmtId="0" fontId="0" fillId="2" borderId="64" xfId="0" applyFont="1" applyFill="1" applyBorder="1" applyAlignment="1">
      <alignment horizontal="left" vertical="center" indent="2"/>
    </xf>
    <xf numFmtId="3" fontId="0" fillId="2" borderId="39" xfId="0" applyNumberFormat="1" applyFont="1" applyFill="1" applyBorder="1" applyAlignment="1">
      <alignment vertical="center"/>
    </xf>
    <xf numFmtId="168" fontId="0" fillId="2" borderId="38" xfId="0" applyNumberFormat="1" applyFont="1" applyFill="1" applyBorder="1" applyAlignment="1">
      <alignment vertical="center"/>
    </xf>
    <xf numFmtId="168" fontId="3" fillId="6" borderId="58" xfId="0" applyNumberFormat="1" applyFont="1" applyFill="1" applyBorder="1" applyAlignment="1">
      <alignment vertical="center"/>
    </xf>
    <xf numFmtId="0" fontId="3" fillId="2" borderId="22" xfId="0" applyNumberFormat="1" applyFont="1" applyFill="1" applyBorder="1" applyAlignment="1">
      <alignment horizontal="center" vertical="center"/>
    </xf>
    <xf numFmtId="3" fontId="3" fillId="6" borderId="22" xfId="0" applyNumberFormat="1" applyFont="1" applyFill="1" applyBorder="1" applyAlignment="1">
      <alignment vertical="center"/>
    </xf>
    <xf numFmtId="168" fontId="3" fillId="6" borderId="30" xfId="0" applyNumberFormat="1" applyFont="1" applyFill="1" applyBorder="1" applyAlignment="1">
      <alignment vertical="center"/>
    </xf>
    <xf numFmtId="3" fontId="0" fillId="0" borderId="0" xfId="0" applyNumberFormat="1" applyFont="1" applyAlignment="1">
      <alignment vertical="center"/>
    </xf>
    <xf numFmtId="3" fontId="3" fillId="6" borderId="55" xfId="0" applyNumberFormat="1" applyFont="1" applyFill="1" applyBorder="1" applyAlignment="1">
      <alignment/>
    </xf>
    <xf numFmtId="0" fontId="3" fillId="2" borderId="22" xfId="0" applyFont="1" applyFill="1" applyBorder="1" applyAlignment="1">
      <alignment horizontal="left" vertical="center"/>
    </xf>
    <xf numFmtId="0" fontId="0" fillId="0" borderId="0" xfId="0" applyBorder="1" applyAlignment="1">
      <alignment/>
    </xf>
    <xf numFmtId="3" fontId="0" fillId="0" borderId="0" xfId="0" applyNumberFormat="1" applyBorder="1" applyAlignment="1">
      <alignment/>
    </xf>
    <xf numFmtId="0" fontId="0" fillId="0" borderId="38" xfId="0" applyBorder="1" applyAlignment="1">
      <alignment/>
    </xf>
    <xf numFmtId="3" fontId="0" fillId="0" borderId="73" xfId="0" applyNumberFormat="1" applyBorder="1" applyAlignment="1">
      <alignment vertical="center"/>
    </xf>
    <xf numFmtId="166" fontId="0" fillId="0" borderId="69" xfId="23" applyNumberFormat="1" applyFont="1" applyFill="1" applyBorder="1"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3" fontId="5" fillId="0" borderId="26" xfId="0" applyNumberFormat="1" applyFont="1" applyBorder="1" applyAlignment="1">
      <alignment wrapText="1"/>
    </xf>
    <xf numFmtId="0" fontId="5" fillId="0" borderId="37" xfId="0" applyFont="1" applyBorder="1" applyAlignment="1">
      <alignment wrapText="1"/>
    </xf>
    <xf numFmtId="0" fontId="0" fillId="0" borderId="62" xfId="0" applyFont="1" applyBorder="1" applyAlignment="1" applyProtection="1">
      <alignment horizontal="center" vertical="center"/>
      <protection/>
    </xf>
    <xf numFmtId="3" fontId="0" fillId="0" borderId="63" xfId="0" applyNumberFormat="1" applyFont="1" applyBorder="1" applyAlignment="1" applyProtection="1">
      <alignment horizontal="center" vertical="center" wrapText="1"/>
      <protection/>
    </xf>
    <xf numFmtId="3" fontId="0" fillId="0" borderId="63" xfId="0" applyNumberFormat="1" applyFont="1" applyBorder="1" applyAlignment="1" applyProtection="1">
      <alignment horizontal="center" vertical="center"/>
      <protection/>
    </xf>
    <xf numFmtId="0" fontId="0" fillId="0" borderId="61" xfId="0" applyFont="1" applyBorder="1" applyAlignment="1" applyProtection="1">
      <alignment horizontal="center" vertical="center" wrapText="1"/>
      <protection/>
    </xf>
    <xf numFmtId="3" fontId="5" fillId="0" borderId="26" xfId="0" applyNumberFormat="1" applyFont="1" applyFill="1" applyBorder="1" applyAlignment="1">
      <alignment wrapText="1"/>
    </xf>
    <xf numFmtId="1" fontId="5" fillId="0" borderId="0" xfId="23" applyNumberFormat="1" applyFont="1" applyBorder="1" applyAlignment="1">
      <alignment vertical="center"/>
    </xf>
    <xf numFmtId="0" fontId="5" fillId="0" borderId="45" xfId="0" applyFont="1" applyFill="1" applyBorder="1" applyAlignment="1">
      <alignment/>
    </xf>
    <xf numFmtId="0" fontId="5" fillId="0" borderId="63" xfId="0" applyFont="1" applyBorder="1" applyAlignment="1">
      <alignment/>
    </xf>
    <xf numFmtId="0" fontId="5" fillId="0" borderId="61" xfId="0" applyFont="1" applyBorder="1" applyAlignment="1">
      <alignment/>
    </xf>
    <xf numFmtId="3" fontId="5" fillId="0" borderId="37" xfId="0" applyNumberFormat="1" applyFont="1" applyBorder="1" applyAlignment="1">
      <alignment horizontal="right"/>
    </xf>
    <xf numFmtId="3" fontId="0" fillId="0" borderId="65" xfId="0" applyNumberFormat="1" applyFont="1" applyBorder="1" applyAlignment="1">
      <alignment/>
    </xf>
    <xf numFmtId="3" fontId="0" fillId="0" borderId="45" xfId="0" applyNumberFormat="1" applyFont="1" applyBorder="1" applyAlignment="1">
      <alignment/>
    </xf>
    <xf numFmtId="0" fontId="0" fillId="0" borderId="40" xfId="0" applyBorder="1" applyAlignment="1">
      <alignment/>
    </xf>
    <xf numFmtId="3" fontId="3" fillId="3" borderId="53" xfId="0" applyNumberFormat="1" applyFont="1" applyFill="1" applyBorder="1" applyAlignment="1">
      <alignment horizontal="right" vertical="center"/>
    </xf>
    <xf numFmtId="3" fontId="5" fillId="0" borderId="63" xfId="0" applyNumberFormat="1" applyFont="1" applyFill="1" applyBorder="1" applyAlignment="1">
      <alignment wrapText="1"/>
    </xf>
    <xf numFmtId="3" fontId="5" fillId="0" borderId="48" xfId="0" applyNumberFormat="1" applyFont="1" applyBorder="1" applyAlignment="1">
      <alignment wrapText="1"/>
    </xf>
    <xf numFmtId="166" fontId="7" fillId="3" borderId="50" xfId="23" applyNumberFormat="1" applyFont="1" applyFill="1" applyBorder="1" applyAlignment="1">
      <alignment vertical="center" wrapText="1"/>
    </xf>
    <xf numFmtId="3" fontId="0" fillId="0" borderId="39" xfId="0" applyNumberFormat="1" applyFont="1" applyBorder="1" applyAlignment="1">
      <alignment vertical="center"/>
    </xf>
    <xf numFmtId="166" fontId="0" fillId="0" borderId="39" xfId="23" applyNumberFormat="1" applyFont="1" applyFill="1" applyBorder="1" applyAlignment="1">
      <alignment vertical="center"/>
    </xf>
    <xf numFmtId="166" fontId="0" fillId="0" borderId="39" xfId="23" applyNumberFormat="1" applyFont="1" applyBorder="1" applyAlignment="1">
      <alignment vertical="center" wrapText="1"/>
    </xf>
    <xf numFmtId="0" fontId="5" fillId="0" borderId="48" xfId="0" applyFont="1" applyBorder="1" applyAlignment="1">
      <alignment vertical="center"/>
    </xf>
    <xf numFmtId="3" fontId="5" fillId="0" borderId="41" xfId="0" applyNumberFormat="1" applyFont="1" applyBorder="1" applyAlignment="1">
      <alignment/>
    </xf>
    <xf numFmtId="1" fontId="5" fillId="0" borderId="42" xfId="0" applyNumberFormat="1" applyFont="1" applyBorder="1" applyAlignment="1">
      <alignment/>
    </xf>
    <xf numFmtId="1" fontId="5" fillId="0" borderId="41" xfId="0" applyNumberFormat="1" applyFont="1" applyBorder="1" applyAlignment="1">
      <alignment/>
    </xf>
    <xf numFmtId="0" fontId="7" fillId="2" borderId="44" xfId="0" applyFont="1" applyFill="1" applyBorder="1" applyAlignment="1">
      <alignment horizontal="right" vertical="center"/>
    </xf>
    <xf numFmtId="3" fontId="7" fillId="7" borderId="54" xfId="0" applyNumberFormat="1" applyFont="1" applyFill="1" applyBorder="1" applyAlignment="1">
      <alignment/>
    </xf>
    <xf numFmtId="3" fontId="7" fillId="7" borderId="55" xfId="0" applyNumberFormat="1" applyFont="1" applyFill="1" applyBorder="1" applyAlignment="1">
      <alignment/>
    </xf>
    <xf numFmtId="166" fontId="7" fillId="7" borderId="50" xfId="23" applyNumberFormat="1" applyFont="1" applyFill="1" applyBorder="1" applyAlignment="1">
      <alignment vertical="center" wrapText="1"/>
    </xf>
    <xf numFmtId="3" fontId="7" fillId="7" borderId="57" xfId="0" applyNumberFormat="1" applyFont="1" applyFill="1" applyBorder="1" applyAlignment="1">
      <alignment/>
    </xf>
    <xf numFmtId="166" fontId="7" fillId="7" borderId="50" xfId="23" applyNumberFormat="1" applyFont="1" applyFill="1" applyBorder="1" applyAlignment="1">
      <alignment vertical="center"/>
    </xf>
    <xf numFmtId="3" fontId="7" fillId="7" borderId="57" xfId="23" applyNumberFormat="1" applyFont="1" applyFill="1" applyBorder="1" applyAlignment="1">
      <alignment vertical="center"/>
    </xf>
    <xf numFmtId="1" fontId="7" fillId="7" borderId="55" xfId="23" applyNumberFormat="1" applyFont="1" applyFill="1" applyBorder="1" applyAlignment="1">
      <alignment vertical="center"/>
    </xf>
    <xf numFmtId="166" fontId="7" fillId="7" borderId="49" xfId="23" applyNumberFormat="1" applyFont="1" applyFill="1" applyBorder="1" applyAlignment="1">
      <alignment vertical="center" wrapText="1"/>
    </xf>
    <xf numFmtId="0" fontId="5" fillId="0" borderId="64" xfId="0" applyFont="1" applyBorder="1" applyAlignment="1">
      <alignment horizontal="left" vertical="center" indent="2"/>
    </xf>
    <xf numFmtId="3" fontId="5" fillId="0" borderId="66" xfId="0" applyNumberFormat="1" applyFont="1" applyBorder="1" applyAlignment="1">
      <alignment/>
    </xf>
    <xf numFmtId="0" fontId="5" fillId="0" borderId="66" xfId="0" applyFont="1" applyBorder="1" applyAlignment="1">
      <alignment/>
    </xf>
    <xf numFmtId="3" fontId="5" fillId="0" borderId="42" xfId="0" applyNumberFormat="1" applyFont="1" applyBorder="1" applyAlignment="1">
      <alignment/>
    </xf>
    <xf numFmtId="0" fontId="7" fillId="0" borderId="48" xfId="0" applyFont="1" applyBorder="1" applyAlignment="1">
      <alignment horizontal="left" vertical="center" indent="1"/>
    </xf>
    <xf numFmtId="3" fontId="7" fillId="7" borderId="55" xfId="23" applyNumberFormat="1" applyFont="1" applyFill="1" applyBorder="1" applyAlignment="1">
      <alignment vertical="center"/>
    </xf>
    <xf numFmtId="0" fontId="7" fillId="0" borderId="44" xfId="0" applyFont="1" applyBorder="1" applyAlignment="1">
      <alignment vertical="center"/>
    </xf>
    <xf numFmtId="0" fontId="5" fillId="3" borderId="54" xfId="0" applyFont="1" applyFill="1" applyBorder="1" applyAlignment="1">
      <alignment/>
    </xf>
    <xf numFmtId="3" fontId="5" fillId="3" borderId="55" xfId="0" applyNumberFormat="1" applyFont="1" applyFill="1" applyBorder="1" applyAlignment="1">
      <alignment/>
    </xf>
    <xf numFmtId="0" fontId="5" fillId="3" borderId="50" xfId="0" applyFont="1" applyFill="1" applyBorder="1" applyAlignment="1">
      <alignment/>
    </xf>
    <xf numFmtId="0" fontId="5" fillId="3" borderId="57" xfId="0" applyFont="1" applyFill="1" applyBorder="1" applyAlignment="1">
      <alignment/>
    </xf>
    <xf numFmtId="0" fontId="5" fillId="3" borderId="55" xfId="0" applyFont="1" applyFill="1" applyBorder="1" applyAlignment="1">
      <alignment/>
    </xf>
    <xf numFmtId="1" fontId="5" fillId="3" borderId="57" xfId="0" applyNumberFormat="1" applyFont="1" applyFill="1" applyBorder="1" applyAlignment="1">
      <alignment/>
    </xf>
    <xf numFmtId="1" fontId="5" fillId="3" borderId="55" xfId="0" applyNumberFormat="1" applyFont="1" applyFill="1" applyBorder="1" applyAlignment="1">
      <alignment/>
    </xf>
    <xf numFmtId="0" fontId="5" fillId="3" borderId="49" xfId="0" applyFont="1" applyFill="1" applyBorder="1" applyAlignment="1">
      <alignment/>
    </xf>
    <xf numFmtId="0" fontId="7" fillId="3" borderId="55" xfId="0" applyFont="1" applyFill="1" applyBorder="1" applyAlignment="1">
      <alignment/>
    </xf>
    <xf numFmtId="0" fontId="7" fillId="2" borderId="48" xfId="0" applyFont="1" applyFill="1" applyBorder="1" applyAlignment="1">
      <alignment horizontal="left" vertical="center" indent="2"/>
    </xf>
    <xf numFmtId="3" fontId="7" fillId="0" borderId="40" xfId="0" applyNumberFormat="1" applyFont="1" applyFill="1" applyBorder="1" applyAlignment="1">
      <alignment/>
    </xf>
    <xf numFmtId="3" fontId="7" fillId="0" borderId="41" xfId="0" applyNumberFormat="1" applyFont="1" applyFill="1" applyBorder="1" applyAlignment="1">
      <alignment/>
    </xf>
    <xf numFmtId="166" fontId="7" fillId="0" borderId="43" xfId="23" applyNumberFormat="1" applyFont="1" applyFill="1" applyBorder="1" applyAlignment="1">
      <alignment vertical="center"/>
    </xf>
    <xf numFmtId="3" fontId="7" fillId="0" borderId="42" xfId="0" applyNumberFormat="1" applyFont="1" applyFill="1" applyBorder="1" applyAlignment="1">
      <alignment/>
    </xf>
    <xf numFmtId="166" fontId="7" fillId="0" borderId="42" xfId="23" applyNumberFormat="1" applyFont="1" applyFill="1" applyBorder="1" applyAlignment="1">
      <alignment vertical="center"/>
    </xf>
    <xf numFmtId="1" fontId="7" fillId="0" borderId="41" xfId="23" applyNumberFormat="1" applyFont="1" applyFill="1" applyBorder="1" applyAlignment="1">
      <alignment vertical="center"/>
    </xf>
    <xf numFmtId="166" fontId="7" fillId="0" borderId="46" xfId="23" applyNumberFormat="1" applyFont="1" applyFill="1" applyBorder="1" applyAlignment="1">
      <alignment vertical="center"/>
    </xf>
    <xf numFmtId="0" fontId="7" fillId="0" borderId="40" xfId="0" applyFont="1" applyFill="1" applyBorder="1" applyAlignment="1">
      <alignment/>
    </xf>
    <xf numFmtId="0" fontId="7" fillId="0" borderId="41" xfId="0" applyFont="1" applyFill="1" applyBorder="1" applyAlignment="1">
      <alignment/>
    </xf>
    <xf numFmtId="0" fontId="7" fillId="0" borderId="43" xfId="0" applyFont="1" applyFill="1" applyBorder="1" applyAlignment="1">
      <alignment/>
    </xf>
    <xf numFmtId="0" fontId="7" fillId="2" borderId="44" xfId="0" applyFont="1" applyFill="1" applyBorder="1" applyAlignment="1">
      <alignment horizontal="left" vertical="center"/>
    </xf>
    <xf numFmtId="0" fontId="7" fillId="0" borderId="48" xfId="0" applyFont="1" applyFill="1" applyBorder="1" applyAlignment="1">
      <alignment horizontal="left" vertical="center" indent="1"/>
    </xf>
    <xf numFmtId="0" fontId="7" fillId="0" borderId="42" xfId="0" applyFont="1" applyFill="1" applyBorder="1" applyAlignment="1">
      <alignment/>
    </xf>
    <xf numFmtId="166" fontId="7" fillId="0" borderId="41" xfId="23" applyNumberFormat="1" applyFont="1" applyFill="1" applyBorder="1" applyAlignment="1">
      <alignment vertical="center"/>
    </xf>
    <xf numFmtId="0" fontId="0" fillId="0" borderId="83" xfId="0" applyBorder="1" applyAlignment="1">
      <alignment/>
    </xf>
    <xf numFmtId="0" fontId="5" fillId="0" borderId="65" xfId="0" applyFont="1" applyBorder="1" applyAlignment="1">
      <alignment/>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xf>
    <xf numFmtId="0" fontId="5" fillId="0" borderId="48" xfId="0" applyFont="1" applyBorder="1" applyAlignment="1">
      <alignment horizontal="left" vertical="center" indent="2"/>
    </xf>
    <xf numFmtId="0" fontId="7" fillId="2" borderId="60" xfId="0" applyFont="1" applyFill="1" applyBorder="1" applyAlignment="1">
      <alignment vertical="center"/>
    </xf>
    <xf numFmtId="3" fontId="5" fillId="0" borderId="62" xfId="0" applyNumberFormat="1" applyFont="1" applyBorder="1" applyAlignment="1">
      <alignment/>
    </xf>
    <xf numFmtId="3" fontId="5" fillId="0" borderId="63" xfId="0" applyNumberFormat="1" applyFont="1" applyBorder="1" applyAlignment="1">
      <alignment/>
    </xf>
    <xf numFmtId="166" fontId="5" fillId="0" borderId="61" xfId="23" applyNumberFormat="1" applyFont="1" applyBorder="1" applyAlignment="1">
      <alignment vertical="center" wrapText="1"/>
    </xf>
    <xf numFmtId="0" fontId="5" fillId="0" borderId="77" xfId="0" applyFont="1" applyBorder="1" applyAlignment="1">
      <alignment/>
    </xf>
    <xf numFmtId="0" fontId="5" fillId="0" borderId="84" xfId="0" applyFont="1" applyBorder="1" applyAlignment="1">
      <alignment/>
    </xf>
    <xf numFmtId="166" fontId="5" fillId="0" borderId="61" xfId="23" applyNumberFormat="1" applyFont="1" applyFill="1" applyBorder="1" applyAlignment="1">
      <alignment vertical="center"/>
    </xf>
    <xf numFmtId="3" fontId="3" fillId="3" borderId="44" xfId="0" applyNumberFormat="1" applyFont="1" applyFill="1" applyBorder="1" applyAlignment="1">
      <alignment horizontal="right" vertical="center"/>
    </xf>
    <xf numFmtId="166" fontId="0" fillId="0" borderId="47" xfId="23" applyNumberFormat="1" applyFont="1" applyBorder="1" applyAlignment="1">
      <alignment vertical="center" wrapText="1"/>
    </xf>
    <xf numFmtId="166" fontId="0" fillId="0" borderId="39" xfId="23" applyNumberFormat="1" applyFont="1" applyBorder="1" applyAlignment="1">
      <alignment vertical="center" wrapText="1"/>
    </xf>
    <xf numFmtId="3" fontId="0" fillId="0" borderId="37" xfId="0" applyNumberFormat="1" applyFont="1" applyBorder="1" applyAlignment="1">
      <alignment vertical="center"/>
    </xf>
    <xf numFmtId="164" fontId="7" fillId="3" borderId="27" xfId="15" applyNumberFormat="1" applyFont="1" applyFill="1" applyBorder="1" applyAlignment="1" applyProtection="1">
      <alignment/>
      <protection/>
    </xf>
    <xf numFmtId="3" fontId="5" fillId="0" borderId="0" xfId="0" applyNumberFormat="1" applyFont="1" applyAlignment="1">
      <alignment/>
    </xf>
    <xf numFmtId="0" fontId="0" fillId="0" borderId="22" xfId="0" applyFont="1" applyBorder="1" applyAlignment="1">
      <alignment vertical="center"/>
    </xf>
    <xf numFmtId="0" fontId="0" fillId="0" borderId="23" xfId="0" applyFont="1" applyBorder="1" applyAlignment="1">
      <alignment vertical="center"/>
    </xf>
    <xf numFmtId="0" fontId="4" fillId="0" borderId="85" xfId="0" applyFont="1" applyBorder="1" applyAlignment="1" applyProtection="1">
      <alignment vertical="center"/>
      <protection/>
    </xf>
    <xf numFmtId="0" fontId="0" fillId="0" borderId="0" xfId="0" applyFont="1" applyFill="1" applyBorder="1" applyAlignment="1">
      <alignment horizontal="left"/>
    </xf>
    <xf numFmtId="0" fontId="5"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xf>
    <xf numFmtId="3" fontId="5" fillId="0" borderId="62" xfId="15" applyNumberFormat="1" applyFont="1" applyBorder="1" applyAlignment="1" applyProtection="1">
      <alignment/>
      <protection/>
    </xf>
    <xf numFmtId="3" fontId="5" fillId="0" borderId="37" xfId="15" applyNumberFormat="1" applyFont="1" applyBorder="1" applyAlignment="1" applyProtection="1">
      <alignment/>
      <protection/>
    </xf>
    <xf numFmtId="0" fontId="5" fillId="0" borderId="36" xfId="0" applyFont="1" applyBorder="1" applyAlignment="1" applyProtection="1">
      <alignment/>
      <protection/>
    </xf>
    <xf numFmtId="3" fontId="5" fillId="0" borderId="40" xfId="15" applyNumberFormat="1" applyFont="1" applyBorder="1" applyAlignment="1" applyProtection="1">
      <alignment/>
      <protection/>
    </xf>
    <xf numFmtId="3" fontId="5" fillId="0" borderId="24" xfId="15" applyNumberFormat="1" applyFont="1" applyBorder="1" applyAlignment="1" applyProtection="1">
      <alignment/>
      <protection/>
    </xf>
    <xf numFmtId="168" fontId="3" fillId="6" borderId="44" xfId="0" applyNumberFormat="1" applyFont="1" applyFill="1" applyBorder="1" applyAlignment="1">
      <alignment vertical="center"/>
    </xf>
    <xf numFmtId="3" fontId="3" fillId="0" borderId="40" xfId="0" applyNumberFormat="1" applyFont="1" applyFill="1" applyBorder="1" applyAlignment="1">
      <alignment/>
    </xf>
    <xf numFmtId="3" fontId="3" fillId="0" borderId="41" xfId="0" applyNumberFormat="1" applyFont="1" applyFill="1" applyBorder="1" applyAlignment="1">
      <alignment vertical="center"/>
    </xf>
    <xf numFmtId="168" fontId="3" fillId="0" borderId="43" xfId="0" applyNumberFormat="1" applyFont="1" applyFill="1" applyBorder="1" applyAlignment="1">
      <alignment vertical="center"/>
    </xf>
    <xf numFmtId="168" fontId="3" fillId="6" borderId="22" xfId="0" applyNumberFormat="1" applyFont="1" applyFill="1" applyBorder="1" applyAlignment="1">
      <alignment vertical="center"/>
    </xf>
    <xf numFmtId="3" fontId="3" fillId="6" borderId="2" xfId="0" applyNumberFormat="1" applyFont="1" applyFill="1" applyBorder="1" applyAlignment="1">
      <alignment vertical="center"/>
    </xf>
    <xf numFmtId="3" fontId="3" fillId="6" borderId="28" xfId="0" applyNumberFormat="1" applyFont="1" applyFill="1" applyBorder="1" applyAlignment="1">
      <alignment vertical="center"/>
    </xf>
    <xf numFmtId="168" fontId="3" fillId="6" borderId="28" xfId="0" applyNumberFormat="1" applyFont="1" applyFill="1" applyBorder="1" applyAlignment="1">
      <alignment vertical="center"/>
    </xf>
    <xf numFmtId="0" fontId="0" fillId="0" borderId="8" xfId="0" applyFill="1" applyBorder="1" applyAlignment="1">
      <alignment/>
    </xf>
    <xf numFmtId="3" fontId="3" fillId="0" borderId="40" xfId="0" applyNumberFormat="1" applyFont="1" applyFill="1" applyBorder="1" applyAlignment="1">
      <alignment vertical="center"/>
    </xf>
    <xf numFmtId="168" fontId="3" fillId="0" borderId="41" xfId="0" applyNumberFormat="1" applyFont="1" applyFill="1" applyBorder="1" applyAlignment="1">
      <alignment vertical="center"/>
    </xf>
    <xf numFmtId="3" fontId="3" fillId="6" borderId="49" xfId="0" applyNumberFormat="1" applyFont="1" applyFill="1" applyBorder="1" applyAlignment="1">
      <alignment vertical="center"/>
    </xf>
    <xf numFmtId="3" fontId="3" fillId="0" borderId="38" xfId="0" applyNumberFormat="1" applyFont="1" applyFill="1" applyBorder="1" applyAlignment="1">
      <alignment vertical="center"/>
    </xf>
    <xf numFmtId="168" fontId="3" fillId="0" borderId="38" xfId="0" applyNumberFormat="1" applyFont="1" applyFill="1" applyBorder="1" applyAlignment="1">
      <alignment vertical="center"/>
    </xf>
    <xf numFmtId="3" fontId="0" fillId="0" borderId="37" xfId="0" applyNumberFormat="1" applyFont="1" applyFill="1" applyBorder="1" applyAlignment="1">
      <alignment vertical="center"/>
    </xf>
    <xf numFmtId="168" fontId="0" fillId="0" borderId="37" xfId="0" applyNumberFormat="1" applyFont="1" applyFill="1" applyBorder="1" applyAlignment="1">
      <alignment vertical="center"/>
    </xf>
    <xf numFmtId="168" fontId="0" fillId="0" borderId="76" xfId="0" applyNumberFormat="1" applyFont="1" applyFill="1" applyBorder="1" applyAlignment="1">
      <alignment vertical="center"/>
    </xf>
    <xf numFmtId="0" fontId="3" fillId="2" borderId="86" xfId="0" applyFont="1" applyFill="1" applyBorder="1" applyAlignment="1">
      <alignment horizontal="right" vertical="center"/>
    </xf>
    <xf numFmtId="3" fontId="0" fillId="0" borderId="47" xfId="0" applyNumberFormat="1" applyFont="1" applyFill="1" applyBorder="1" applyAlignment="1">
      <alignment vertical="center"/>
    </xf>
    <xf numFmtId="0" fontId="0" fillId="0" borderId="64" xfId="0" applyBorder="1" applyAlignment="1">
      <alignment/>
    </xf>
    <xf numFmtId="0" fontId="0" fillId="0" borderId="38" xfId="0" applyFont="1" applyFill="1" applyBorder="1" applyAlignment="1">
      <alignment horizontal="left" vertical="center"/>
    </xf>
    <xf numFmtId="0" fontId="0" fillId="0" borderId="38" xfId="0" applyFont="1" applyFill="1" applyBorder="1" applyAlignment="1" applyProtection="1">
      <alignment horizontal="left" vertical="center"/>
      <protection/>
    </xf>
    <xf numFmtId="0" fontId="0" fillId="0" borderId="37" xfId="0" applyFont="1" applyFill="1" applyBorder="1" applyAlignment="1">
      <alignment horizontal="left"/>
    </xf>
    <xf numFmtId="0" fontId="0" fillId="0" borderId="38" xfId="0" applyFont="1" applyFill="1" applyBorder="1" applyAlignment="1">
      <alignment horizontal="left"/>
    </xf>
    <xf numFmtId="0" fontId="3" fillId="0" borderId="37" xfId="0" applyFont="1" applyFill="1" applyBorder="1" applyAlignment="1">
      <alignment horizontal="left"/>
    </xf>
    <xf numFmtId="0" fontId="0" fillId="0" borderId="55" xfId="0" applyFont="1" applyFill="1" applyBorder="1" applyAlignment="1">
      <alignment horizontal="left"/>
    </xf>
    <xf numFmtId="3" fontId="3" fillId="3" borderId="13" xfId="0" applyNumberFormat="1" applyFont="1" applyFill="1" applyBorder="1" applyAlignment="1">
      <alignment vertical="center"/>
    </xf>
    <xf numFmtId="3" fontId="3" fillId="3" borderId="8" xfId="0" applyNumberFormat="1" applyFont="1" applyFill="1" applyBorder="1" applyAlignment="1">
      <alignment vertical="center"/>
    </xf>
    <xf numFmtId="166" fontId="3" fillId="3" borderId="31" xfId="23" applyNumberFormat="1" applyFont="1" applyFill="1" applyBorder="1" applyAlignment="1">
      <alignment vertical="center"/>
    </xf>
    <xf numFmtId="3" fontId="3" fillId="3" borderId="66" xfId="0" applyNumberFormat="1" applyFont="1" applyFill="1" applyBorder="1" applyAlignment="1">
      <alignment vertical="center"/>
    </xf>
    <xf numFmtId="3" fontId="3" fillId="3" borderId="68" xfId="0" applyNumberFormat="1" applyFont="1" applyFill="1" applyBorder="1" applyAlignment="1">
      <alignment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166" fontId="3" fillId="3" borderId="50" xfId="23" applyNumberFormat="1" applyFont="1" applyFill="1" applyBorder="1" applyAlignment="1">
      <alignment vertical="center" wrapText="1"/>
    </xf>
    <xf numFmtId="3" fontId="3" fillId="0" borderId="62" xfId="0" applyNumberFormat="1" applyFont="1" applyFill="1" applyBorder="1" applyAlignment="1">
      <alignment vertical="center"/>
    </xf>
    <xf numFmtId="3" fontId="3" fillId="0" borderId="63" xfId="0" applyNumberFormat="1" applyFont="1" applyFill="1" applyBorder="1" applyAlignment="1">
      <alignment vertical="center"/>
    </xf>
    <xf numFmtId="166" fontId="3" fillId="0" borderId="61" xfId="23" applyNumberFormat="1" applyFont="1" applyFill="1" applyBorder="1" applyAlignment="1">
      <alignment vertical="center"/>
    </xf>
    <xf numFmtId="3" fontId="3" fillId="0" borderId="77" xfId="0" applyNumberFormat="1" applyFont="1" applyFill="1" applyBorder="1" applyAlignment="1">
      <alignment vertical="center"/>
    </xf>
    <xf numFmtId="3" fontId="3" fillId="0" borderId="63" xfId="0" applyNumberFormat="1" applyFont="1" applyFill="1" applyBorder="1" applyAlignment="1">
      <alignment vertical="center"/>
    </xf>
    <xf numFmtId="166" fontId="3" fillId="0" borderId="84" xfId="23" applyNumberFormat="1" applyFont="1" applyFill="1" applyBorder="1" applyAlignment="1">
      <alignment horizontal="right" vertical="center"/>
    </xf>
    <xf numFmtId="3" fontId="3" fillId="0" borderId="62" xfId="0" applyNumberFormat="1" applyFont="1" applyFill="1" applyBorder="1" applyAlignment="1">
      <alignment vertical="center"/>
    </xf>
    <xf numFmtId="166" fontId="3" fillId="0" borderId="61" xfId="23" applyNumberFormat="1" applyFont="1" applyFill="1" applyBorder="1" applyAlignment="1">
      <alignment vertical="center"/>
    </xf>
    <xf numFmtId="3" fontId="0" fillId="0" borderId="45" xfId="0" applyNumberFormat="1" applyFont="1" applyBorder="1" applyAlignment="1">
      <alignment vertical="center"/>
    </xf>
    <xf numFmtId="166" fontId="7" fillId="3" borderId="50" xfId="23" applyNumberFormat="1" applyFont="1" applyFill="1" applyBorder="1" applyAlignment="1" applyProtection="1">
      <alignment/>
      <protection/>
    </xf>
    <xf numFmtId="3" fontId="3" fillId="0" borderId="40" xfId="0" applyNumberFormat="1" applyFont="1" applyFill="1" applyBorder="1" applyAlignment="1">
      <alignment vertical="center"/>
    </xf>
    <xf numFmtId="3" fontId="3" fillId="0" borderId="41" xfId="0" applyNumberFormat="1" applyFont="1" applyFill="1" applyBorder="1" applyAlignment="1">
      <alignment vertical="center"/>
    </xf>
    <xf numFmtId="166" fontId="3" fillId="0" borderId="43" xfId="23" applyNumberFormat="1" applyFont="1" applyFill="1" applyBorder="1" applyAlignment="1">
      <alignment horizontal="right" vertical="center"/>
    </xf>
    <xf numFmtId="3" fontId="3" fillId="0" borderId="37" xfId="0" applyNumberFormat="1" applyFont="1" applyFill="1" applyBorder="1" applyAlignment="1">
      <alignment vertical="center"/>
    </xf>
    <xf numFmtId="3" fontId="3" fillId="0" borderId="37" xfId="0" applyNumberFormat="1" applyFont="1" applyFill="1" applyBorder="1" applyAlignment="1">
      <alignment vertical="center"/>
    </xf>
    <xf numFmtId="3" fontId="3" fillId="0" borderId="38" xfId="0" applyNumberFormat="1" applyFont="1" applyFill="1" applyBorder="1" applyAlignment="1">
      <alignment vertical="center"/>
    </xf>
    <xf numFmtId="166" fontId="3" fillId="0" borderId="39" xfId="23" applyNumberFormat="1" applyFont="1" applyFill="1" applyBorder="1" applyAlignment="1">
      <alignment horizontal="right" vertical="center"/>
    </xf>
    <xf numFmtId="3" fontId="0" fillId="0" borderId="40" xfId="0" applyNumberFormat="1" applyFont="1" applyFill="1" applyBorder="1" applyAlignment="1">
      <alignment vertical="center"/>
    </xf>
    <xf numFmtId="3" fontId="0" fillId="0" borderId="41" xfId="0" applyNumberFormat="1" applyFont="1" applyFill="1" applyBorder="1" applyAlignment="1">
      <alignment vertical="center"/>
    </xf>
    <xf numFmtId="3" fontId="0" fillId="0" borderId="37" xfId="0" applyNumberFormat="1" applyFill="1" applyBorder="1" applyAlignment="1">
      <alignment/>
    </xf>
    <xf numFmtId="3" fontId="0" fillId="0" borderId="37" xfId="0" applyNumberFormat="1" applyFont="1" applyFill="1" applyBorder="1" applyAlignment="1">
      <alignment/>
    </xf>
    <xf numFmtId="3" fontId="3" fillId="3" borderId="31" xfId="0" applyNumberFormat="1" applyFont="1" applyFill="1" applyBorder="1" applyAlignment="1">
      <alignment vertical="center"/>
    </xf>
    <xf numFmtId="0" fontId="0" fillId="0" borderId="37" xfId="0" applyFill="1" applyBorder="1" applyAlignment="1">
      <alignment vertical="center"/>
    </xf>
    <xf numFmtId="166" fontId="3" fillId="0" borderId="39" xfId="23" applyNumberFormat="1" applyFont="1" applyFill="1" applyBorder="1" applyAlignment="1">
      <alignment vertical="center"/>
    </xf>
    <xf numFmtId="3" fontId="3" fillId="0" borderId="77" xfId="0" applyNumberFormat="1" applyFont="1" applyFill="1" applyBorder="1" applyAlignment="1">
      <alignment vertical="center"/>
    </xf>
    <xf numFmtId="3" fontId="3" fillId="0" borderId="45" xfId="0" applyNumberFormat="1" applyFont="1" applyFill="1" applyBorder="1" applyAlignment="1">
      <alignment vertical="center"/>
    </xf>
    <xf numFmtId="3" fontId="3" fillId="0" borderId="61" xfId="0" applyNumberFormat="1" applyFont="1" applyFill="1" applyBorder="1" applyAlignment="1">
      <alignment vertical="center"/>
    </xf>
    <xf numFmtId="3" fontId="3" fillId="0" borderId="39" xfId="0" applyNumberFormat="1" applyFont="1" applyFill="1" applyBorder="1" applyAlignment="1">
      <alignment vertical="center"/>
    </xf>
    <xf numFmtId="3" fontId="5" fillId="0" borderId="10" xfId="0" applyNumberFormat="1" applyFont="1" applyBorder="1" applyAlignment="1">
      <alignment wrapText="1"/>
    </xf>
    <xf numFmtId="3" fontId="5" fillId="0" borderId="13" xfId="0" applyNumberFormat="1" applyFont="1" applyBorder="1" applyAlignment="1">
      <alignment/>
    </xf>
    <xf numFmtId="3" fontId="5" fillId="0" borderId="8" xfId="0" applyNumberFormat="1" applyFont="1" applyBorder="1" applyAlignment="1">
      <alignment/>
    </xf>
    <xf numFmtId="166" fontId="5" fillId="0" borderId="31" xfId="23" applyNumberFormat="1" applyFont="1" applyBorder="1" applyAlignment="1">
      <alignment vertical="center" wrapText="1"/>
    </xf>
    <xf numFmtId="0" fontId="5" fillId="0" borderId="70" xfId="0" applyFont="1" applyBorder="1" applyAlignment="1">
      <alignment/>
    </xf>
    <xf numFmtId="3" fontId="5" fillId="0" borderId="8" xfId="0" applyNumberFormat="1" applyFont="1" applyFill="1" applyBorder="1" applyAlignment="1">
      <alignment/>
    </xf>
    <xf numFmtId="166" fontId="5" fillId="0" borderId="31" xfId="23" applyNumberFormat="1" applyFont="1" applyBorder="1" applyAlignment="1">
      <alignment vertical="center"/>
    </xf>
    <xf numFmtId="166" fontId="5" fillId="0" borderId="12" xfId="23" applyNumberFormat="1" applyFont="1" applyBorder="1" applyAlignment="1">
      <alignment vertical="center"/>
    </xf>
    <xf numFmtId="0" fontId="5" fillId="0" borderId="13" xfId="0" applyFont="1" applyBorder="1" applyAlignment="1">
      <alignment/>
    </xf>
    <xf numFmtId="3" fontId="5" fillId="0" borderId="70" xfId="0" applyNumberFormat="1" applyFont="1" applyBorder="1" applyAlignment="1">
      <alignment/>
    </xf>
    <xf numFmtId="3" fontId="7" fillId="7" borderId="24" xfId="0" applyNumberFormat="1" applyFont="1" applyFill="1" applyBorder="1" applyAlignment="1">
      <alignment/>
    </xf>
    <xf numFmtId="3" fontId="7" fillId="7" borderId="3" xfId="0" applyNumberFormat="1" applyFont="1" applyFill="1" applyBorder="1" applyAlignment="1">
      <alignment/>
    </xf>
    <xf numFmtId="166" fontId="7" fillId="7" borderId="5" xfId="23" applyNumberFormat="1" applyFont="1" applyFill="1" applyBorder="1" applyAlignment="1">
      <alignment vertical="center" wrapText="1"/>
    </xf>
    <xf numFmtId="3" fontId="7" fillId="7" borderId="58" xfId="0" applyNumberFormat="1" applyFont="1" applyFill="1" applyBorder="1" applyAlignment="1">
      <alignment/>
    </xf>
    <xf numFmtId="166" fontId="7" fillId="7" borderId="5" xfId="23" applyNumberFormat="1" applyFont="1" applyFill="1" applyBorder="1" applyAlignment="1">
      <alignment vertical="center"/>
    </xf>
    <xf numFmtId="3" fontId="7" fillId="7" borderId="58" xfId="23" applyNumberFormat="1" applyFont="1" applyFill="1" applyBorder="1" applyAlignment="1">
      <alignment vertical="center"/>
    </xf>
    <xf numFmtId="1" fontId="7" fillId="7" borderId="3" xfId="23" applyNumberFormat="1" applyFont="1" applyFill="1" applyBorder="1" applyAlignment="1">
      <alignment vertical="center"/>
    </xf>
    <xf numFmtId="166" fontId="7" fillId="7" borderId="23" xfId="23" applyNumberFormat="1" applyFont="1" applyFill="1" applyBorder="1" applyAlignment="1">
      <alignment vertical="center" wrapText="1"/>
    </xf>
    <xf numFmtId="3" fontId="5" fillId="0" borderId="40" xfId="0" applyNumberFormat="1" applyFont="1" applyBorder="1" applyAlignment="1">
      <alignment/>
    </xf>
    <xf numFmtId="3" fontId="5" fillId="0" borderId="41" xfId="0" applyNumberFormat="1" applyFont="1" applyFill="1" applyBorder="1" applyAlignment="1">
      <alignment/>
    </xf>
    <xf numFmtId="0" fontId="5" fillId="0" borderId="41" xfId="0" applyFont="1" applyBorder="1" applyAlignment="1">
      <alignment/>
    </xf>
    <xf numFmtId="3" fontId="7" fillId="7" borderId="44" xfId="0" applyNumberFormat="1" applyFont="1" applyFill="1" applyBorder="1" applyAlignment="1">
      <alignment/>
    </xf>
    <xf numFmtId="3" fontId="7" fillId="7" borderId="44" xfId="23" applyNumberFormat="1" applyFont="1" applyFill="1" applyBorder="1" applyAlignment="1">
      <alignment vertical="center"/>
    </xf>
    <xf numFmtId="3" fontId="7" fillId="8" borderId="13" xfId="0" applyNumberFormat="1" applyFont="1" applyFill="1" applyBorder="1" applyAlignment="1">
      <alignment/>
    </xf>
    <xf numFmtId="3" fontId="7" fillId="8" borderId="8" xfId="0" applyNumberFormat="1" applyFont="1" applyFill="1" applyBorder="1" applyAlignment="1">
      <alignment/>
    </xf>
    <xf numFmtId="166" fontId="7" fillId="8" borderId="31" xfId="23" applyNumberFormat="1" applyFont="1" applyFill="1" applyBorder="1" applyAlignment="1">
      <alignment vertical="center" wrapText="1"/>
    </xf>
    <xf numFmtId="3" fontId="7" fillId="8" borderId="70" xfId="0" applyNumberFormat="1" applyFont="1" applyFill="1" applyBorder="1" applyAlignment="1">
      <alignment/>
    </xf>
    <xf numFmtId="166" fontId="7" fillId="8" borderId="31" xfId="23" applyNumberFormat="1" applyFont="1" applyFill="1" applyBorder="1" applyAlignment="1">
      <alignment vertical="center"/>
    </xf>
    <xf numFmtId="3" fontId="7" fillId="8" borderId="70" xfId="23" applyNumberFormat="1" applyFont="1" applyFill="1" applyBorder="1" applyAlignment="1">
      <alignment vertical="center"/>
    </xf>
    <xf numFmtId="1" fontId="7" fillId="8" borderId="8" xfId="23" applyNumberFormat="1" applyFont="1" applyFill="1" applyBorder="1" applyAlignment="1">
      <alignment vertical="center"/>
    </xf>
    <xf numFmtId="166" fontId="7" fillId="8" borderId="12" xfId="23" applyNumberFormat="1" applyFont="1" applyFill="1" applyBorder="1" applyAlignment="1">
      <alignment vertical="center" wrapText="1"/>
    </xf>
    <xf numFmtId="3" fontId="7" fillId="8" borderId="10" xfId="0" applyNumberFormat="1" applyFont="1" applyFill="1" applyBorder="1" applyAlignment="1">
      <alignment/>
    </xf>
    <xf numFmtId="166" fontId="7" fillId="8" borderId="35" xfId="23" applyNumberFormat="1" applyFont="1" applyFill="1" applyBorder="1" applyAlignment="1">
      <alignment vertical="center"/>
    </xf>
    <xf numFmtId="3" fontId="5" fillId="8" borderId="37" xfId="0" applyNumberFormat="1" applyFont="1" applyFill="1" applyBorder="1" applyAlignment="1">
      <alignment/>
    </xf>
    <xf numFmtId="3" fontId="7" fillId="8" borderId="38" xfId="0" applyNumberFormat="1" applyFont="1" applyFill="1" applyBorder="1" applyAlignment="1">
      <alignment/>
    </xf>
    <xf numFmtId="166" fontId="7" fillId="8" borderId="39" xfId="23" applyNumberFormat="1" applyFont="1" applyFill="1" applyBorder="1" applyAlignment="1">
      <alignment vertical="center" wrapText="1"/>
    </xf>
    <xf numFmtId="3" fontId="7" fillId="8" borderId="45" xfId="0" applyNumberFormat="1" applyFont="1" applyFill="1" applyBorder="1" applyAlignment="1">
      <alignment/>
    </xf>
    <xf numFmtId="166" fontId="7" fillId="8" borderId="47" xfId="23" applyNumberFormat="1" applyFont="1" applyFill="1" applyBorder="1" applyAlignment="1">
      <alignment vertical="center"/>
    </xf>
    <xf numFmtId="3" fontId="7" fillId="8" borderId="37" xfId="23" applyNumberFormat="1" applyFont="1" applyFill="1" applyBorder="1" applyAlignment="1">
      <alignment vertical="center"/>
    </xf>
    <xf numFmtId="1" fontId="7" fillId="8" borderId="38" xfId="23" applyNumberFormat="1" applyFont="1" applyFill="1" applyBorder="1" applyAlignment="1">
      <alignment vertical="center"/>
    </xf>
    <xf numFmtId="3" fontId="7" fillId="8" borderId="37" xfId="0" applyNumberFormat="1" applyFont="1" applyFill="1" applyBorder="1" applyAlignment="1">
      <alignment/>
    </xf>
    <xf numFmtId="166" fontId="7" fillId="8" borderId="39" xfId="23" applyNumberFormat="1" applyFont="1" applyFill="1" applyBorder="1" applyAlignment="1">
      <alignment vertical="center"/>
    </xf>
    <xf numFmtId="3" fontId="5" fillId="8" borderId="45" xfId="0" applyNumberFormat="1" applyFont="1" applyFill="1" applyBorder="1" applyAlignment="1">
      <alignment/>
    </xf>
    <xf numFmtId="3" fontId="5" fillId="8" borderId="38" xfId="0" applyNumberFormat="1" applyFont="1" applyFill="1" applyBorder="1" applyAlignment="1">
      <alignment/>
    </xf>
    <xf numFmtId="3" fontId="5" fillId="9" borderId="37" xfId="0" applyNumberFormat="1" applyFont="1" applyFill="1" applyBorder="1" applyAlignment="1">
      <alignment/>
    </xf>
    <xf numFmtId="3" fontId="5" fillId="9" borderId="38" xfId="0" applyNumberFormat="1" applyFont="1" applyFill="1" applyBorder="1" applyAlignment="1">
      <alignment/>
    </xf>
    <xf numFmtId="3" fontId="7" fillId="0" borderId="37" xfId="23" applyNumberFormat="1" applyFont="1" applyFill="1" applyBorder="1" applyAlignment="1">
      <alignment vertical="center"/>
    </xf>
    <xf numFmtId="1" fontId="7" fillId="0" borderId="38" xfId="23" applyNumberFormat="1" applyFont="1" applyFill="1" applyBorder="1" applyAlignment="1">
      <alignment vertical="center"/>
    </xf>
    <xf numFmtId="1" fontId="7" fillId="3" borderId="57" xfId="0" applyNumberFormat="1" applyFont="1" applyFill="1" applyBorder="1" applyAlignment="1">
      <alignment/>
    </xf>
    <xf numFmtId="0" fontId="5" fillId="0" borderId="48" xfId="0" applyFont="1" applyBorder="1" applyAlignment="1">
      <alignment/>
    </xf>
    <xf numFmtId="3" fontId="7" fillId="3" borderId="44" xfId="0" applyNumberFormat="1" applyFont="1" applyFill="1" applyBorder="1" applyAlignment="1">
      <alignment/>
    </xf>
    <xf numFmtId="3" fontId="5" fillId="8" borderId="37" xfId="23" applyNumberFormat="1" applyFont="1" applyFill="1" applyBorder="1" applyAlignment="1">
      <alignment vertical="center"/>
    </xf>
    <xf numFmtId="1" fontId="5" fillId="8" borderId="38" xfId="23" applyNumberFormat="1" applyFont="1" applyFill="1" applyBorder="1" applyAlignment="1">
      <alignment vertical="center"/>
    </xf>
    <xf numFmtId="0" fontId="5" fillId="0" borderId="8" xfId="0" applyFont="1" applyFill="1" applyBorder="1" applyAlignment="1">
      <alignment/>
    </xf>
    <xf numFmtId="0" fontId="7" fillId="3" borderId="54" xfId="0" applyFont="1" applyFill="1" applyBorder="1" applyAlignment="1">
      <alignment/>
    </xf>
    <xf numFmtId="0" fontId="3" fillId="2" borderId="87" xfId="0" applyFont="1" applyFill="1" applyBorder="1" applyAlignment="1">
      <alignment horizontal="left" vertical="center"/>
    </xf>
    <xf numFmtId="0" fontId="0" fillId="2" borderId="88" xfId="0" applyFont="1" applyFill="1" applyBorder="1" applyAlignment="1">
      <alignment horizontal="left" vertical="center" indent="2"/>
    </xf>
    <xf numFmtId="0" fontId="0" fillId="0" borderId="88" xfId="0" applyFont="1" applyBorder="1" applyAlignment="1">
      <alignment horizontal="left" vertical="center" indent="2"/>
    </xf>
    <xf numFmtId="0" fontId="0" fillId="0" borderId="88" xfId="0" applyFont="1" applyBorder="1" applyAlignment="1">
      <alignment horizontal="left" vertical="center" indent="3"/>
    </xf>
    <xf numFmtId="0" fontId="7" fillId="2" borderId="53" xfId="0" applyFont="1" applyFill="1" applyBorder="1" applyAlignment="1">
      <alignment horizontal="left" vertical="center"/>
    </xf>
    <xf numFmtId="3" fontId="3" fillId="3" borderId="27" xfId="0" applyNumberFormat="1" applyFont="1" applyFill="1" applyBorder="1" applyAlignment="1">
      <alignment vertical="center"/>
    </xf>
    <xf numFmtId="3" fontId="3" fillId="3" borderId="28" xfId="0" applyNumberFormat="1" applyFont="1" applyFill="1" applyBorder="1" applyAlignment="1">
      <alignment vertical="center"/>
    </xf>
    <xf numFmtId="3" fontId="3" fillId="3" borderId="89" xfId="0" applyNumberFormat="1" applyFont="1" applyFill="1" applyBorder="1" applyAlignment="1">
      <alignment vertical="center"/>
    </xf>
    <xf numFmtId="166" fontId="3" fillId="3" borderId="56" xfId="23" applyNumberFormat="1" applyFont="1" applyFill="1" applyBorder="1" applyAlignment="1">
      <alignment vertical="center"/>
    </xf>
    <xf numFmtId="0" fontId="3" fillId="2" borderId="48" xfId="0" applyFont="1" applyFill="1" applyBorder="1" applyAlignment="1">
      <alignment horizontal="left" vertical="center"/>
    </xf>
    <xf numFmtId="166" fontId="7" fillId="8" borderId="47" xfId="23" applyNumberFormat="1" applyFont="1" applyFill="1" applyBorder="1" applyAlignment="1">
      <alignment vertical="center" wrapText="1"/>
    </xf>
    <xf numFmtId="166" fontId="7" fillId="3" borderId="49" xfId="23" applyNumberFormat="1" applyFont="1" applyFill="1" applyBorder="1" applyAlignment="1">
      <alignment vertical="center" wrapText="1"/>
    </xf>
    <xf numFmtId="0" fontId="3" fillId="2" borderId="90" xfId="0" applyFont="1" applyFill="1" applyBorder="1" applyAlignment="1">
      <alignment horizontal="left" vertical="center"/>
    </xf>
    <xf numFmtId="166" fontId="7" fillId="3" borderId="39" xfId="23" applyNumberFormat="1" applyFont="1" applyFill="1" applyBorder="1" applyAlignment="1">
      <alignment vertical="center" wrapText="1"/>
    </xf>
    <xf numFmtId="3" fontId="7" fillId="3" borderId="54" xfId="0" applyNumberFormat="1" applyFont="1" applyFill="1" applyBorder="1" applyAlignment="1">
      <alignment/>
    </xf>
    <xf numFmtId="3" fontId="7" fillId="3" borderId="57" xfId="0" applyNumberFormat="1" applyFont="1" applyFill="1" applyBorder="1" applyAlignment="1">
      <alignment/>
    </xf>
    <xf numFmtId="3" fontId="7" fillId="3" borderId="49" xfId="0" applyNumberFormat="1" applyFont="1" applyFill="1" applyBorder="1" applyAlignment="1">
      <alignment/>
    </xf>
    <xf numFmtId="0" fontId="0" fillId="0" borderId="45" xfId="0" applyFont="1" applyFill="1" applyBorder="1" applyAlignment="1">
      <alignment horizontal="left"/>
    </xf>
    <xf numFmtId="0" fontId="0" fillId="0" borderId="65" xfId="0" applyFont="1" applyFill="1" applyBorder="1" applyAlignment="1" applyProtection="1">
      <alignment horizontal="left" vertical="center"/>
      <protection/>
    </xf>
    <xf numFmtId="0" fontId="0" fillId="0" borderId="40" xfId="0" applyFont="1" applyFill="1" applyBorder="1" applyAlignment="1">
      <alignment horizontal="left"/>
    </xf>
    <xf numFmtId="0" fontId="0" fillId="0" borderId="32"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0" fillId="0" borderId="65" xfId="0" applyFont="1" applyFill="1" applyBorder="1" applyAlignment="1">
      <alignment horizontal="left"/>
    </xf>
    <xf numFmtId="0" fontId="0" fillId="0" borderId="32" xfId="0" applyFont="1" applyFill="1" applyBorder="1" applyAlignment="1">
      <alignment horizontal="left"/>
    </xf>
    <xf numFmtId="0" fontId="0" fillId="0" borderId="48" xfId="0" applyFont="1" applyFill="1" applyBorder="1" applyAlignment="1">
      <alignment horizontal="left"/>
    </xf>
    <xf numFmtId="0" fontId="0" fillId="0" borderId="64" xfId="0" applyFont="1" applyFill="1" applyBorder="1" applyAlignment="1" applyProtection="1">
      <alignment horizontal="left" vertical="center"/>
      <protection/>
    </xf>
    <xf numFmtId="0" fontId="0" fillId="0" borderId="64" xfId="0" applyFont="1" applyFill="1" applyBorder="1" applyAlignment="1">
      <alignment horizontal="left"/>
    </xf>
    <xf numFmtId="3" fontId="3" fillId="0" borderId="0" xfId="0" applyNumberFormat="1" applyFont="1" applyAlignment="1" applyProtection="1">
      <alignment horizontal="right" vertical="center"/>
      <protection/>
    </xf>
    <xf numFmtId="0" fontId="0" fillId="0" borderId="38" xfId="0" applyFont="1" applyFill="1" applyBorder="1" applyAlignment="1">
      <alignment horizontal="right" vertical="center"/>
    </xf>
    <xf numFmtId="0" fontId="0" fillId="0" borderId="38" xfId="0" applyFont="1" applyFill="1" applyBorder="1" applyAlignment="1" applyProtection="1">
      <alignment horizontal="right" vertical="center"/>
      <protection/>
    </xf>
    <xf numFmtId="3" fontId="0" fillId="0" borderId="38" xfId="0" applyNumberFormat="1" applyFont="1" applyFill="1" applyBorder="1" applyAlignment="1" applyProtection="1">
      <alignment horizontal="right" vertical="center"/>
      <protection/>
    </xf>
    <xf numFmtId="3" fontId="0" fillId="0" borderId="38" xfId="0" applyNumberFormat="1" applyFont="1" applyFill="1" applyBorder="1" applyAlignment="1">
      <alignment horizontal="right"/>
    </xf>
    <xf numFmtId="3" fontId="0" fillId="0" borderId="55" xfId="0" applyNumberFormat="1" applyFont="1" applyFill="1" applyBorder="1" applyAlignment="1">
      <alignment horizontal="right"/>
    </xf>
    <xf numFmtId="3" fontId="0" fillId="0" borderId="0" xfId="0" applyNumberFormat="1" applyFont="1" applyFill="1" applyBorder="1" applyAlignment="1">
      <alignment horizontal="right"/>
    </xf>
    <xf numFmtId="0" fontId="5" fillId="0" borderId="0" xfId="0" applyFont="1" applyFill="1" applyBorder="1" applyAlignment="1">
      <alignment horizontal="right"/>
    </xf>
    <xf numFmtId="0" fontId="3" fillId="0" borderId="0" xfId="0" applyFont="1" applyAlignment="1" applyProtection="1">
      <alignment horizontal="right" vertical="center"/>
      <protection/>
    </xf>
    <xf numFmtId="166" fontId="0" fillId="0" borderId="39" xfId="0" applyNumberFormat="1" applyFont="1" applyFill="1" applyBorder="1" applyAlignment="1">
      <alignment horizontal="right" vertical="center"/>
    </xf>
    <xf numFmtId="166" fontId="0" fillId="0" borderId="39" xfId="23" applyNumberFormat="1" applyFont="1" applyFill="1" applyBorder="1" applyAlignment="1">
      <alignment horizontal="right"/>
    </xf>
    <xf numFmtId="166" fontId="0" fillId="0" borderId="50" xfId="23" applyNumberFormat="1" applyFont="1" applyFill="1" applyBorder="1" applyAlignment="1">
      <alignment horizontal="right"/>
    </xf>
    <xf numFmtId="166" fontId="0" fillId="0" borderId="0" xfId="23" applyNumberFormat="1" applyFont="1" applyFill="1" applyBorder="1" applyAlignment="1">
      <alignment horizontal="right"/>
    </xf>
    <xf numFmtId="0" fontId="0" fillId="0" borderId="0" xfId="0" applyFont="1" applyFill="1" applyBorder="1" applyAlignment="1">
      <alignment horizontal="right"/>
    </xf>
    <xf numFmtId="0" fontId="0" fillId="0" borderId="13" xfId="0" applyFont="1" applyFill="1" applyBorder="1" applyAlignment="1">
      <alignment horizontal="left"/>
    </xf>
    <xf numFmtId="0" fontId="0" fillId="0" borderId="41" xfId="0" applyFont="1" applyFill="1" applyBorder="1" applyAlignment="1">
      <alignment horizontal="left"/>
    </xf>
    <xf numFmtId="3" fontId="0" fillId="0" borderId="41" xfId="0" applyNumberFormat="1" applyFont="1" applyFill="1" applyBorder="1" applyAlignment="1">
      <alignment horizontal="right"/>
    </xf>
    <xf numFmtId="166" fontId="0" fillId="0" borderId="43" xfId="0" applyNumberFormat="1" applyFont="1" applyFill="1" applyBorder="1" applyAlignment="1">
      <alignment horizontal="right" vertical="center"/>
    </xf>
    <xf numFmtId="0" fontId="0" fillId="0" borderId="44" xfId="0" applyFont="1" applyFill="1" applyBorder="1" applyAlignment="1">
      <alignment horizontal="left"/>
    </xf>
    <xf numFmtId="0" fontId="0" fillId="0" borderId="57" xfId="0" applyFont="1" applyFill="1" applyBorder="1" applyAlignment="1">
      <alignment horizontal="left"/>
    </xf>
    <xf numFmtId="0" fontId="6" fillId="0" borderId="0" xfId="0" applyFont="1" applyAlignment="1">
      <alignment horizontal="left" vertical="center"/>
    </xf>
    <xf numFmtId="0" fontId="5" fillId="0" borderId="0" xfId="0" applyFont="1" applyAlignment="1">
      <alignment horizontal="left" vertical="center" wrapText="1"/>
    </xf>
    <xf numFmtId="0" fontId="1" fillId="0" borderId="11" xfId="0" applyFont="1" applyBorder="1" applyAlignment="1">
      <alignment horizontal="center" vertical="center" wrapText="1"/>
    </xf>
    <xf numFmtId="0" fontId="0" fillId="0" borderId="6" xfId="0" applyBorder="1" applyAlignment="1">
      <alignment horizontal="center" vertical="center" wrapText="1"/>
    </xf>
    <xf numFmtId="0" fontId="1" fillId="0" borderId="53"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91" xfId="0" applyFont="1" applyBorder="1" applyAlignment="1" applyProtection="1">
      <alignment horizontal="center" vertical="center"/>
      <protection/>
    </xf>
    <xf numFmtId="0" fontId="1" fillId="0" borderId="92"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5" fillId="0" borderId="0" xfId="0" applyFont="1" applyAlignment="1">
      <alignment vertical="center"/>
    </xf>
    <xf numFmtId="0" fontId="0" fillId="0" borderId="0" xfId="0" applyAlignment="1">
      <alignment vertical="center"/>
    </xf>
    <xf numFmtId="0" fontId="2" fillId="0" borderId="0" xfId="0" applyFont="1" applyAlignment="1" applyProtection="1">
      <alignment horizontal="center" vertical="center"/>
      <protection/>
    </xf>
    <xf numFmtId="0" fontId="1" fillId="0" borderId="0" xfId="0" applyFont="1" applyAlignment="1" applyProtection="1">
      <alignment vertical="center"/>
      <protection/>
    </xf>
    <xf numFmtId="0" fontId="4" fillId="0" borderId="34" xfId="0" applyFont="1" applyBorder="1" applyAlignment="1">
      <alignment horizontal="center" vertical="center"/>
    </xf>
    <xf numFmtId="0" fontId="0" fillId="0" borderId="34" xfId="0" applyBorder="1" applyAlignment="1">
      <alignment horizontal="center" vertical="center"/>
    </xf>
    <xf numFmtId="0" fontId="0" fillId="0" borderId="93" xfId="0"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wrapText="1"/>
    </xf>
    <xf numFmtId="0" fontId="7" fillId="0" borderId="0" xfId="0" applyFont="1" applyAlignment="1" applyProtection="1">
      <alignment vertical="center"/>
      <protection/>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pplyProtection="1">
      <alignment vertical="center"/>
      <protection/>
    </xf>
    <xf numFmtId="0" fontId="0" fillId="0" borderId="0" xfId="0" applyFont="1" applyAlignment="1">
      <alignment vertical="center"/>
    </xf>
    <xf numFmtId="0" fontId="3" fillId="0" borderId="0" xfId="0" applyFont="1" applyAlignment="1" applyProtection="1">
      <alignment horizontal="center" vertical="center"/>
      <protection/>
    </xf>
    <xf numFmtId="0" fontId="0" fillId="0" borderId="63" xfId="0" applyFont="1" applyBorder="1" applyAlignment="1" applyProtection="1">
      <alignment horizontal="center" vertical="center"/>
      <protection/>
    </xf>
    <xf numFmtId="0" fontId="7" fillId="0" borderId="0" xfId="0" applyFont="1" applyAlignment="1" applyProtection="1">
      <alignment horizontal="left"/>
      <protection/>
    </xf>
    <xf numFmtId="0" fontId="5" fillId="0" borderId="0" xfId="0" applyFont="1" applyAlignment="1">
      <alignment/>
    </xf>
    <xf numFmtId="0" fontId="5" fillId="0" borderId="0" xfId="0" applyFont="1" applyBorder="1" applyAlignment="1">
      <alignment vertical="center" wrapText="1"/>
    </xf>
    <xf numFmtId="0" fontId="5" fillId="0" borderId="0" xfId="0" applyFont="1" applyAlignment="1">
      <alignment wrapText="1"/>
    </xf>
    <xf numFmtId="0" fontId="7" fillId="0" borderId="5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4" xfId="0" applyFont="1" applyBorder="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center" vertical="center"/>
    </xf>
    <xf numFmtId="0" fontId="3" fillId="0" borderId="26" xfId="0" applyFont="1" applyBorder="1" applyAlignment="1">
      <alignment horizontal="center" vertical="center" wrapText="1"/>
    </xf>
    <xf numFmtId="0" fontId="0" fillId="0" borderId="22" xfId="0" applyFont="1" applyBorder="1" applyAlignment="1">
      <alignment vertical="center" wrapText="1"/>
    </xf>
    <xf numFmtId="3" fontId="3" fillId="0" borderId="53"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1" xfId="0" applyNumberFormat="1" applyFont="1" applyBorder="1" applyAlignment="1">
      <alignment horizontal="center" vertical="center"/>
    </xf>
    <xf numFmtId="0" fontId="1"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horizontal="center" vertical="center"/>
    </xf>
    <xf numFmtId="0" fontId="0" fillId="0" borderId="0" xfId="0" applyAlignment="1">
      <alignment/>
    </xf>
    <xf numFmtId="0" fontId="7" fillId="0" borderId="53" xfId="0" applyFont="1" applyBorder="1" applyAlignment="1">
      <alignment horizontal="center"/>
    </xf>
    <xf numFmtId="0" fontId="0" fillId="0" borderId="29" xfId="0" applyBorder="1" applyAlignment="1">
      <alignment horizontal="center"/>
    </xf>
    <xf numFmtId="0" fontId="0" fillId="0" borderId="1" xfId="0" applyBorder="1" applyAlignment="1">
      <alignment horizontal="center"/>
    </xf>
    <xf numFmtId="0" fontId="7" fillId="0" borderId="53" xfId="0" applyFont="1"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5" fillId="0" borderId="2" xfId="0" applyFont="1" applyBorder="1" applyAlignment="1">
      <alignment/>
    </xf>
    <xf numFmtId="0" fontId="5" fillId="0" borderId="0" xfId="0" applyFont="1" applyAlignment="1">
      <alignment horizontal="left"/>
    </xf>
    <xf numFmtId="0" fontId="5" fillId="0" borderId="0" xfId="0" applyFont="1" applyAlignment="1">
      <alignment horizontal="left" wrapText="1"/>
    </xf>
    <xf numFmtId="0" fontId="7" fillId="0" borderId="0"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30" xfId="0" applyFont="1" applyBorder="1" applyAlignment="1">
      <alignment horizontal="center"/>
    </xf>
    <xf numFmtId="0" fontId="7" fillId="0" borderId="89" xfId="0" applyFont="1" applyBorder="1" applyAlignment="1">
      <alignment horizontal="center"/>
    </xf>
    <xf numFmtId="0" fontId="7" fillId="0" borderId="56" xfId="0" applyFont="1" applyBorder="1" applyAlignment="1">
      <alignment horizontal="center"/>
    </xf>
    <xf numFmtId="0" fontId="7" fillId="0" borderId="11" xfId="0" applyFont="1" applyBorder="1" applyAlignment="1">
      <alignment horizontal="center" vertical="center"/>
    </xf>
    <xf numFmtId="0" fontId="7" fillId="0" borderId="6" xfId="0" applyFont="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2"/>
  <sheetViews>
    <sheetView zoomScale="75" zoomScaleNormal="75" workbookViewId="0" topLeftCell="A1">
      <selection activeCell="A1" sqref="A1:G1"/>
    </sheetView>
  </sheetViews>
  <sheetFormatPr defaultColWidth="9.140625" defaultRowHeight="18" customHeight="1"/>
  <cols>
    <col min="1" max="1" width="21.140625" style="1" customWidth="1"/>
    <col min="2" max="2" width="12.7109375" style="1" customWidth="1"/>
    <col min="3" max="3" width="13.7109375" style="1" customWidth="1"/>
    <col min="4" max="4" width="12.7109375" style="1" customWidth="1"/>
    <col min="5" max="5" width="13.8515625" style="1" customWidth="1"/>
    <col min="6" max="7" width="12.7109375" style="1" customWidth="1"/>
    <col min="8" max="16384" width="9.140625" style="1" customWidth="1"/>
  </cols>
  <sheetData>
    <row r="1" spans="1:7" ht="18" customHeight="1">
      <c r="A1" s="775" t="s">
        <v>0</v>
      </c>
      <c r="B1" s="775"/>
      <c r="C1" s="775"/>
      <c r="D1" s="775"/>
      <c r="E1" s="775"/>
      <c r="F1" s="775"/>
      <c r="G1" s="775"/>
    </row>
    <row r="2" spans="1:7" ht="18" customHeight="1">
      <c r="A2" s="775" t="s">
        <v>497</v>
      </c>
      <c r="B2" s="773"/>
      <c r="C2" s="773"/>
      <c r="D2" s="773"/>
      <c r="E2" s="773"/>
      <c r="F2" s="773"/>
      <c r="G2" s="773"/>
    </row>
    <row r="3" spans="1:7" ht="18" customHeight="1">
      <c r="A3" s="774" t="s">
        <v>1</v>
      </c>
      <c r="B3" s="774"/>
      <c r="C3" s="774"/>
      <c r="D3" s="774"/>
      <c r="E3" s="774"/>
      <c r="F3" s="774"/>
      <c r="G3" s="774"/>
    </row>
    <row r="4" spans="1:7" ht="8.25" customHeight="1">
      <c r="A4" s="2"/>
      <c r="B4" s="2"/>
      <c r="C4" s="2"/>
      <c r="D4" s="2"/>
      <c r="E4" s="2"/>
      <c r="F4" s="2"/>
      <c r="G4" s="2"/>
    </row>
    <row r="5" spans="1:7" ht="18" customHeight="1">
      <c r="A5" s="3" t="s">
        <v>2</v>
      </c>
      <c r="B5" s="2"/>
      <c r="C5" s="2"/>
      <c r="D5" s="2"/>
      <c r="E5" s="2"/>
      <c r="F5" s="2"/>
      <c r="G5" s="2"/>
    </row>
    <row r="6" spans="1:7" ht="9" customHeight="1">
      <c r="A6" s="4"/>
      <c r="B6" s="4"/>
      <c r="C6" s="4"/>
      <c r="D6" s="4"/>
      <c r="E6" s="4"/>
      <c r="F6" s="4"/>
      <c r="G6" s="4"/>
    </row>
    <row r="7" spans="1:7" s="6" customFormat="1" ht="18" customHeight="1">
      <c r="A7" s="764" t="s">
        <v>3</v>
      </c>
      <c r="B7" s="766" t="s">
        <v>4</v>
      </c>
      <c r="C7" s="767"/>
      <c r="D7" s="767"/>
      <c r="E7" s="766" t="s">
        <v>5</v>
      </c>
      <c r="F7" s="768"/>
      <c r="G7" s="5" t="s">
        <v>6</v>
      </c>
    </row>
    <row r="8" spans="1:7" s="6" customFormat="1" ht="31.5">
      <c r="A8" s="765"/>
      <c r="B8" s="7" t="s">
        <v>7</v>
      </c>
      <c r="C8" s="8" t="s">
        <v>8</v>
      </c>
      <c r="D8" s="38" t="s">
        <v>9</v>
      </c>
      <c r="E8" s="9" t="s">
        <v>10</v>
      </c>
      <c r="F8" s="10" t="s">
        <v>11</v>
      </c>
      <c r="G8" s="11" t="s">
        <v>3</v>
      </c>
    </row>
    <row r="9" spans="1:7" ht="18" customHeight="1">
      <c r="A9" s="12" t="s">
        <v>12</v>
      </c>
      <c r="B9" s="13">
        <v>1469</v>
      </c>
      <c r="C9" s="14">
        <v>473</v>
      </c>
      <c r="D9" s="15">
        <v>22</v>
      </c>
      <c r="E9" s="16">
        <v>404</v>
      </c>
      <c r="F9" s="17">
        <v>1560</v>
      </c>
      <c r="G9" s="18">
        <f>SUM(E9:F9)</f>
        <v>1964</v>
      </c>
    </row>
    <row r="10" spans="1:7" ht="18" customHeight="1">
      <c r="A10" s="309" t="s">
        <v>16</v>
      </c>
      <c r="B10" s="13">
        <v>34</v>
      </c>
      <c r="C10" s="14"/>
      <c r="D10" s="19"/>
      <c r="E10" s="20">
        <v>4</v>
      </c>
      <c r="F10" s="17">
        <v>30</v>
      </c>
      <c r="G10" s="21">
        <f>SUM(E10:F10)</f>
        <v>34</v>
      </c>
    </row>
    <row r="11" spans="1:7" ht="18" customHeight="1">
      <c r="A11" s="12" t="s">
        <v>13</v>
      </c>
      <c r="B11" s="13">
        <v>839</v>
      </c>
      <c r="C11" s="14">
        <v>828</v>
      </c>
      <c r="D11" s="19">
        <v>39</v>
      </c>
      <c r="E11" s="20">
        <v>198</v>
      </c>
      <c r="F11" s="17">
        <v>1508</v>
      </c>
      <c r="G11" s="21">
        <f aca="true" t="shared" si="0" ref="G11:G18">SUM(E11:F11)</f>
        <v>1706</v>
      </c>
    </row>
    <row r="12" spans="1:7" ht="18" customHeight="1">
      <c r="A12" s="12" t="s">
        <v>14</v>
      </c>
      <c r="B12" s="13">
        <v>722</v>
      </c>
      <c r="C12" s="14">
        <v>2200</v>
      </c>
      <c r="D12" s="19">
        <v>50</v>
      </c>
      <c r="E12" s="20">
        <v>347</v>
      </c>
      <c r="F12" s="17">
        <v>2625</v>
      </c>
      <c r="G12" s="21">
        <f t="shared" si="0"/>
        <v>2972</v>
      </c>
    </row>
    <row r="13" spans="1:7" ht="18" customHeight="1">
      <c r="A13" s="12" t="s">
        <v>15</v>
      </c>
      <c r="B13" s="13">
        <v>191</v>
      </c>
      <c r="C13" s="14">
        <v>46</v>
      </c>
      <c r="D13" s="19">
        <v>8</v>
      </c>
      <c r="E13" s="20">
        <v>5</v>
      </c>
      <c r="F13" s="17">
        <v>240</v>
      </c>
      <c r="G13" s="21">
        <f t="shared" si="0"/>
        <v>245</v>
      </c>
    </row>
    <row r="14" spans="1:7" ht="18" customHeight="1">
      <c r="A14" s="12" t="s">
        <v>17</v>
      </c>
      <c r="B14" s="13"/>
      <c r="C14" s="14">
        <v>286</v>
      </c>
      <c r="D14" s="19"/>
      <c r="E14" s="20">
        <v>4</v>
      </c>
      <c r="F14" s="17">
        <v>282</v>
      </c>
      <c r="G14" s="21">
        <f t="shared" si="0"/>
        <v>286</v>
      </c>
    </row>
    <row r="15" spans="1:7" ht="18" customHeight="1">
      <c r="A15" s="22" t="s">
        <v>18</v>
      </c>
      <c r="B15" s="13">
        <v>311</v>
      </c>
      <c r="C15" s="14"/>
      <c r="D15" s="19"/>
      <c r="E15" s="20">
        <v>22</v>
      </c>
      <c r="F15" s="17">
        <v>289</v>
      </c>
      <c r="G15" s="21">
        <f t="shared" si="0"/>
        <v>311</v>
      </c>
    </row>
    <row r="16" spans="1:7" ht="18" customHeight="1">
      <c r="A16" s="12" t="s">
        <v>19</v>
      </c>
      <c r="B16" s="13">
        <v>131</v>
      </c>
      <c r="C16" s="14">
        <v>120</v>
      </c>
      <c r="D16" s="19">
        <v>12</v>
      </c>
      <c r="E16" s="20">
        <v>29</v>
      </c>
      <c r="F16" s="17">
        <v>234</v>
      </c>
      <c r="G16" s="21">
        <f t="shared" si="0"/>
        <v>263</v>
      </c>
    </row>
    <row r="17" spans="1:7" ht="18" customHeight="1">
      <c r="A17" s="12" t="s">
        <v>20</v>
      </c>
      <c r="B17" s="13">
        <v>518</v>
      </c>
      <c r="C17" s="14"/>
      <c r="D17" s="19"/>
      <c r="E17" s="20">
        <v>31</v>
      </c>
      <c r="F17" s="17">
        <v>487</v>
      </c>
      <c r="G17" s="21">
        <f t="shared" si="0"/>
        <v>518</v>
      </c>
    </row>
    <row r="18" spans="1:7" ht="18" customHeight="1">
      <c r="A18" s="12" t="s">
        <v>169</v>
      </c>
      <c r="B18" s="40"/>
      <c r="C18" s="41">
        <v>89</v>
      </c>
      <c r="D18" s="42"/>
      <c r="E18" s="43">
        <v>3</v>
      </c>
      <c r="F18" s="44">
        <v>86</v>
      </c>
      <c r="G18" s="45">
        <f t="shared" si="0"/>
        <v>89</v>
      </c>
    </row>
    <row r="19" spans="1:7" ht="18" customHeight="1">
      <c r="A19" s="24" t="s">
        <v>21</v>
      </c>
      <c r="B19" s="122">
        <f aca="true" t="shared" si="1" ref="B19:G19">SUM(B9:B18)</f>
        <v>4215</v>
      </c>
      <c r="C19" s="123">
        <f t="shared" si="1"/>
        <v>4042</v>
      </c>
      <c r="D19" s="124">
        <f t="shared" si="1"/>
        <v>131</v>
      </c>
      <c r="E19" s="125">
        <f t="shared" si="1"/>
        <v>1047</v>
      </c>
      <c r="F19" s="126">
        <f t="shared" si="1"/>
        <v>7341</v>
      </c>
      <c r="G19" s="127">
        <f t="shared" si="1"/>
        <v>8388</v>
      </c>
    </row>
    <row r="20" spans="1:7" ht="10.5" customHeight="1">
      <c r="A20" s="776"/>
      <c r="B20" s="777"/>
      <c r="C20" s="777"/>
      <c r="D20" s="777"/>
      <c r="E20" s="777"/>
      <c r="F20" s="777"/>
      <c r="G20" s="777"/>
    </row>
    <row r="21" spans="1:7" ht="11.25" customHeight="1" thickBot="1">
      <c r="A21" s="778"/>
      <c r="B21" s="778"/>
      <c r="C21" s="778"/>
      <c r="D21" s="778"/>
      <c r="E21" s="778"/>
      <c r="F21" s="778"/>
      <c r="G21" s="778"/>
    </row>
    <row r="22" spans="1:7" ht="12" customHeight="1">
      <c r="A22" s="26"/>
      <c r="B22" s="26"/>
      <c r="C22" s="26"/>
      <c r="D22" s="26"/>
      <c r="E22" s="26"/>
      <c r="F22" s="26"/>
      <c r="G22" s="26"/>
    </row>
    <row r="23" spans="1:7" ht="18" customHeight="1">
      <c r="A23" s="771" t="s">
        <v>22</v>
      </c>
      <c r="B23" s="773"/>
      <c r="C23" s="773"/>
      <c r="D23" s="773"/>
      <c r="E23" s="773"/>
      <c r="F23" s="773"/>
      <c r="G23" s="773"/>
    </row>
    <row r="24" spans="1:7" ht="11.25" customHeight="1">
      <c r="A24" s="25"/>
      <c r="B24" s="25"/>
      <c r="C24" s="25"/>
      <c r="D24" s="25"/>
      <c r="E24" s="25"/>
      <c r="F24" s="25"/>
      <c r="G24" s="25"/>
    </row>
    <row r="25" spans="1:7" s="6" customFormat="1" ht="31.5" customHeight="1">
      <c r="A25" s="764" t="s">
        <v>3</v>
      </c>
      <c r="B25" s="766" t="s">
        <v>23</v>
      </c>
      <c r="C25" s="769"/>
      <c r="D25" s="770" t="s">
        <v>24</v>
      </c>
      <c r="E25" s="767"/>
      <c r="F25" s="766" t="s">
        <v>9</v>
      </c>
      <c r="G25" s="768"/>
    </row>
    <row r="26" spans="1:7" s="6" customFormat="1" ht="18" customHeight="1">
      <c r="A26" s="765"/>
      <c r="B26" s="27" t="s">
        <v>10</v>
      </c>
      <c r="C26" s="28" t="s">
        <v>11</v>
      </c>
      <c r="D26" s="27" t="s">
        <v>10</v>
      </c>
      <c r="E26" s="28" t="s">
        <v>11</v>
      </c>
      <c r="F26" s="27" t="s">
        <v>10</v>
      </c>
      <c r="G26" s="29" t="s">
        <v>11</v>
      </c>
    </row>
    <row r="27" spans="1:8" ht="18" customHeight="1">
      <c r="A27" s="12" t="s">
        <v>12</v>
      </c>
      <c r="B27" s="13">
        <v>316</v>
      </c>
      <c r="C27" s="30">
        <v>1153</v>
      </c>
      <c r="D27" s="31">
        <v>88</v>
      </c>
      <c r="E27" s="32">
        <v>385</v>
      </c>
      <c r="F27" s="33"/>
      <c r="G27" s="46">
        <v>22</v>
      </c>
      <c r="H27" s="23"/>
    </row>
    <row r="28" spans="1:8" s="314" customFormat="1" ht="18" customHeight="1">
      <c r="A28" s="309" t="s">
        <v>16</v>
      </c>
      <c r="B28" s="319">
        <v>4</v>
      </c>
      <c r="C28" s="320">
        <v>30</v>
      </c>
      <c r="D28" s="312"/>
      <c r="E28" s="311"/>
      <c r="F28" s="310"/>
      <c r="G28" s="311"/>
      <c r="H28" s="313"/>
    </row>
    <row r="29" spans="1:8" ht="18" customHeight="1">
      <c r="A29" s="12" t="s">
        <v>13</v>
      </c>
      <c r="B29" s="13">
        <v>161</v>
      </c>
      <c r="C29" s="30">
        <v>678</v>
      </c>
      <c r="D29" s="31">
        <v>37</v>
      </c>
      <c r="E29" s="32">
        <v>791</v>
      </c>
      <c r="F29" s="33"/>
      <c r="G29" s="32">
        <v>39</v>
      </c>
      <c r="H29" s="23"/>
    </row>
    <row r="30" spans="1:8" ht="18" customHeight="1">
      <c r="A30" s="12" t="s">
        <v>14</v>
      </c>
      <c r="B30" s="33">
        <v>197</v>
      </c>
      <c r="C30" s="32">
        <v>525</v>
      </c>
      <c r="D30" s="31">
        <v>149</v>
      </c>
      <c r="E30" s="30">
        <v>2051</v>
      </c>
      <c r="F30" s="33">
        <v>1</v>
      </c>
      <c r="G30" s="32">
        <v>49</v>
      </c>
      <c r="H30" s="23"/>
    </row>
    <row r="31" spans="1:8" ht="18" customHeight="1">
      <c r="A31" s="12" t="s">
        <v>15</v>
      </c>
      <c r="B31" s="33">
        <v>5</v>
      </c>
      <c r="C31" s="32">
        <v>186</v>
      </c>
      <c r="D31" s="31"/>
      <c r="E31" s="32">
        <v>46</v>
      </c>
      <c r="F31" s="33"/>
      <c r="G31" s="32">
        <v>8</v>
      </c>
      <c r="H31" s="23"/>
    </row>
    <row r="32" spans="1:8" ht="18" customHeight="1">
      <c r="A32" s="12" t="s">
        <v>17</v>
      </c>
      <c r="C32" s="321"/>
      <c r="D32" s="33">
        <v>4</v>
      </c>
      <c r="E32" s="32">
        <v>282</v>
      </c>
      <c r="F32" s="33"/>
      <c r="G32" s="32"/>
      <c r="H32" s="23"/>
    </row>
    <row r="33" spans="1:8" ht="18" customHeight="1">
      <c r="A33" s="12" t="s">
        <v>18</v>
      </c>
      <c r="B33" s="33">
        <v>22</v>
      </c>
      <c r="C33" s="32">
        <v>289</v>
      </c>
      <c r="D33" s="31"/>
      <c r="E33" s="32"/>
      <c r="F33" s="33"/>
      <c r="G33" s="32"/>
      <c r="H33" s="23"/>
    </row>
    <row r="34" spans="1:8" ht="18" customHeight="1">
      <c r="A34" s="12" t="s">
        <v>19</v>
      </c>
      <c r="B34" s="33">
        <v>25</v>
      </c>
      <c r="C34" s="32">
        <v>106</v>
      </c>
      <c r="D34" s="31">
        <v>4</v>
      </c>
      <c r="E34" s="32">
        <v>116</v>
      </c>
      <c r="F34" s="33"/>
      <c r="G34" s="32">
        <v>12</v>
      </c>
      <c r="H34" s="23"/>
    </row>
    <row r="35" spans="1:8" ht="18" customHeight="1">
      <c r="A35" s="12" t="s">
        <v>20</v>
      </c>
      <c r="B35" s="33">
        <v>31</v>
      </c>
      <c r="C35" s="32">
        <v>487</v>
      </c>
      <c r="D35" s="31"/>
      <c r="E35" s="32"/>
      <c r="F35" s="33"/>
      <c r="G35" s="32"/>
      <c r="H35" s="23"/>
    </row>
    <row r="36" spans="1:7" s="23" customFormat="1" ht="18" customHeight="1">
      <c r="A36" s="12" t="s">
        <v>169</v>
      </c>
      <c r="B36" s="584"/>
      <c r="C36" s="585"/>
      <c r="D36" s="586">
        <v>3</v>
      </c>
      <c r="E36" s="34">
        <v>86</v>
      </c>
      <c r="F36" s="37"/>
      <c r="G36" s="34"/>
    </row>
    <row r="37" spans="1:8" ht="18" customHeight="1">
      <c r="A37" s="24" t="s">
        <v>25</v>
      </c>
      <c r="B37" s="128">
        <f aca="true" t="shared" si="2" ref="B37:G37">SUM(B27:B36)</f>
        <v>761</v>
      </c>
      <c r="C37" s="129">
        <f t="shared" si="2"/>
        <v>3454</v>
      </c>
      <c r="D37" s="130">
        <f>SUM(D27:D36)</f>
        <v>285</v>
      </c>
      <c r="E37" s="129">
        <f>SUM(E27:E36)</f>
        <v>3757</v>
      </c>
      <c r="F37" s="128">
        <f>SUM(F27:F36)</f>
        <v>1</v>
      </c>
      <c r="G37" s="131">
        <f t="shared" si="2"/>
        <v>130</v>
      </c>
      <c r="H37" s="144"/>
    </row>
    <row r="38" spans="1:7" ht="12.75">
      <c r="A38" s="4"/>
      <c r="B38" s="4"/>
      <c r="C38" s="4"/>
      <c r="D38" s="4"/>
      <c r="E38" s="4"/>
      <c r="F38" s="4"/>
      <c r="G38" s="4"/>
    </row>
    <row r="39" spans="1:7" ht="12.75">
      <c r="A39" s="35" t="s">
        <v>26</v>
      </c>
      <c r="B39" s="4"/>
      <c r="C39" s="35"/>
      <c r="D39" s="4"/>
      <c r="E39" s="4"/>
      <c r="F39" s="4"/>
      <c r="G39" s="4"/>
    </row>
    <row r="40" spans="1:7" ht="24.75" customHeight="1">
      <c r="A40" s="763" t="s">
        <v>499</v>
      </c>
      <c r="B40" s="763"/>
      <c r="C40" s="763"/>
      <c r="D40" s="763"/>
      <c r="E40" s="763"/>
      <c r="F40" s="763"/>
      <c r="G40" s="763"/>
    </row>
    <row r="41" spans="1:7" ht="12.75">
      <c r="A41" s="772" t="s">
        <v>157</v>
      </c>
      <c r="B41" s="773"/>
      <c r="C41" s="773"/>
      <c r="D41" s="773"/>
      <c r="E41" s="773"/>
      <c r="F41" s="773"/>
      <c r="G41" s="773"/>
    </row>
    <row r="42" spans="1:7" ht="18" customHeight="1">
      <c r="A42" s="772"/>
      <c r="B42" s="773"/>
      <c r="C42" s="773"/>
      <c r="D42" s="773"/>
      <c r="E42" s="773"/>
      <c r="F42" s="773"/>
      <c r="G42" s="773"/>
    </row>
  </sheetData>
  <mergeCells count="15">
    <mergeCell ref="E7:F7"/>
    <mergeCell ref="B25:C25"/>
    <mergeCell ref="D25:E25"/>
    <mergeCell ref="F25:G25"/>
    <mergeCell ref="A23:G23"/>
    <mergeCell ref="A42:G42"/>
    <mergeCell ref="A41:G41"/>
    <mergeCell ref="A3:G3"/>
    <mergeCell ref="A1:G1"/>
    <mergeCell ref="A2:G2"/>
    <mergeCell ref="A20:G21"/>
    <mergeCell ref="A40:G40"/>
    <mergeCell ref="A7:A8"/>
    <mergeCell ref="A25:A26"/>
    <mergeCell ref="B7:D7"/>
  </mergeCells>
  <printOptions horizontalCentered="1"/>
  <pageMargins left="0.25" right="0.25" top="0.5" bottom="0.5" header="0.5" footer="0.25"/>
  <pageSetup horizontalDpi="600" verticalDpi="600" orientation="portrait" r:id="rId1"/>
  <headerFooter alignWithMargins="0">
    <oddFooter xml:space="preserve">&amp;L9/20/04&amp;CPage 1&amp;ROffice of  IRAA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3"/>
  <sheetViews>
    <sheetView zoomScale="75" zoomScaleNormal="75" workbookViewId="0" topLeftCell="A1">
      <pane ySplit="6" topLeftCell="BM33" activePane="bottomLeft" state="frozen"/>
      <selection pane="topLeft" activeCell="A1" sqref="A1"/>
      <selection pane="bottomLeft" activeCell="A54" sqref="A54:I54"/>
    </sheetView>
  </sheetViews>
  <sheetFormatPr defaultColWidth="9.140625" defaultRowHeight="12.75"/>
  <cols>
    <col min="1" max="1" width="19.28125" style="36" customWidth="1"/>
    <col min="2" max="9" width="9.7109375" style="36" customWidth="1"/>
    <col min="10" max="16384" width="9.140625" style="36" customWidth="1"/>
  </cols>
  <sheetData>
    <row r="1" spans="1:9" ht="12.75">
      <c r="A1" s="781" t="s">
        <v>0</v>
      </c>
      <c r="B1" s="773"/>
      <c r="C1" s="773"/>
      <c r="D1" s="773"/>
      <c r="E1" s="773"/>
      <c r="F1" s="773"/>
      <c r="G1" s="773"/>
      <c r="H1" s="773"/>
      <c r="I1" s="773"/>
    </row>
    <row r="2" spans="1:9" ht="12.75">
      <c r="A2" s="781" t="s">
        <v>497</v>
      </c>
      <c r="B2" s="773"/>
      <c r="C2" s="773"/>
      <c r="D2" s="773"/>
      <c r="E2" s="773"/>
      <c r="F2" s="773"/>
      <c r="G2" s="773"/>
      <c r="H2" s="773"/>
      <c r="I2" s="773"/>
    </row>
    <row r="3" spans="1:9" ht="12">
      <c r="A3" s="782" t="s">
        <v>1</v>
      </c>
      <c r="B3" s="782"/>
      <c r="C3" s="782"/>
      <c r="D3" s="782"/>
      <c r="E3" s="782"/>
      <c r="F3" s="782"/>
      <c r="G3" s="782"/>
      <c r="H3" s="782"/>
      <c r="I3" s="782"/>
    </row>
    <row r="4" spans="1:9" ht="12.75">
      <c r="A4" s="783" t="s">
        <v>34</v>
      </c>
      <c r="B4" s="773"/>
      <c r="C4" s="773"/>
      <c r="D4" s="773"/>
      <c r="E4" s="773"/>
      <c r="F4" s="773"/>
      <c r="G4" s="773"/>
      <c r="H4" s="773"/>
      <c r="I4" s="773"/>
    </row>
    <row r="5" spans="1:9" ht="8.25" customHeight="1">
      <c r="A5" s="47"/>
      <c r="B5" s="47"/>
      <c r="C5" s="47"/>
      <c r="D5" s="47"/>
      <c r="E5" s="47"/>
      <c r="F5" s="47"/>
      <c r="G5" s="47"/>
      <c r="H5" s="47"/>
      <c r="I5" s="47"/>
    </row>
    <row r="6" spans="1:9" s="53" customFormat="1" ht="36">
      <c r="A6" s="48" t="s">
        <v>3</v>
      </c>
      <c r="B6" s="49" t="s">
        <v>35</v>
      </c>
      <c r="C6" s="50" t="s">
        <v>36</v>
      </c>
      <c r="D6" s="51" t="s">
        <v>37</v>
      </c>
      <c r="E6" s="50" t="s">
        <v>38</v>
      </c>
      <c r="F6" s="51" t="s">
        <v>39</v>
      </c>
      <c r="G6" s="50" t="s">
        <v>40</v>
      </c>
      <c r="H6" s="51" t="s">
        <v>41</v>
      </c>
      <c r="I6" s="52" t="s">
        <v>6</v>
      </c>
    </row>
    <row r="7" spans="1:9" ht="12">
      <c r="A7" s="54" t="s">
        <v>12</v>
      </c>
      <c r="B7" s="173"/>
      <c r="C7" s="164"/>
      <c r="D7" s="164"/>
      <c r="E7" s="56"/>
      <c r="F7" s="164"/>
      <c r="G7" s="56"/>
      <c r="H7" s="164"/>
      <c r="I7" s="57"/>
    </row>
    <row r="8" spans="1:9" ht="12">
      <c r="A8" s="58" t="s">
        <v>42</v>
      </c>
      <c r="B8" s="174">
        <v>799</v>
      </c>
      <c r="C8" s="168">
        <v>286</v>
      </c>
      <c r="D8" s="168">
        <v>26</v>
      </c>
      <c r="E8" s="167">
        <v>25</v>
      </c>
      <c r="F8" s="165">
        <v>4</v>
      </c>
      <c r="G8" s="167">
        <v>144</v>
      </c>
      <c r="H8" s="168">
        <v>29</v>
      </c>
      <c r="I8" s="59">
        <f>SUM(B8:H8)</f>
        <v>1313</v>
      </c>
    </row>
    <row r="9" spans="1:9" ht="12">
      <c r="A9" s="58" t="s">
        <v>43</v>
      </c>
      <c r="B9" s="174">
        <v>461</v>
      </c>
      <c r="C9" s="168">
        <v>83</v>
      </c>
      <c r="D9" s="168">
        <v>16</v>
      </c>
      <c r="E9" s="167">
        <v>10</v>
      </c>
      <c r="F9" s="168">
        <v>1</v>
      </c>
      <c r="G9" s="167">
        <v>67</v>
      </c>
      <c r="H9" s="165">
        <v>13</v>
      </c>
      <c r="I9" s="59">
        <f>SUM(B9:H9)</f>
        <v>651</v>
      </c>
    </row>
    <row r="10" spans="1:9" ht="12">
      <c r="A10" s="60" t="s">
        <v>6</v>
      </c>
      <c r="B10" s="175">
        <f>SUM(B8:B9)</f>
        <v>1260</v>
      </c>
      <c r="C10" s="61">
        <f aca="true" t="shared" si="0" ref="C10:H10">SUM(C8:C9)</f>
        <v>369</v>
      </c>
      <c r="D10" s="61">
        <f t="shared" si="0"/>
        <v>42</v>
      </c>
      <c r="E10" s="62">
        <f t="shared" si="0"/>
        <v>35</v>
      </c>
      <c r="F10" s="61">
        <f t="shared" si="0"/>
        <v>5</v>
      </c>
      <c r="G10" s="62">
        <f t="shared" si="0"/>
        <v>211</v>
      </c>
      <c r="H10" s="61">
        <f t="shared" si="0"/>
        <v>42</v>
      </c>
      <c r="I10" s="63">
        <f>SUM(I8:I9)</f>
        <v>1964</v>
      </c>
    </row>
    <row r="11" spans="1:9" ht="12">
      <c r="A11" s="54" t="s">
        <v>16</v>
      </c>
      <c r="B11" s="54"/>
      <c r="C11" s="64"/>
      <c r="D11" s="64"/>
      <c r="E11" s="65"/>
      <c r="F11" s="64"/>
      <c r="G11" s="65"/>
      <c r="H11" s="64"/>
      <c r="I11" s="66"/>
    </row>
    <row r="12" spans="1:9" ht="12">
      <c r="A12" s="58" t="s">
        <v>42</v>
      </c>
      <c r="B12" s="178">
        <v>7</v>
      </c>
      <c r="C12" s="55">
        <v>9</v>
      </c>
      <c r="D12" s="55">
        <v>1</v>
      </c>
      <c r="E12" s="56"/>
      <c r="F12" s="55"/>
      <c r="G12" s="56">
        <v>2</v>
      </c>
      <c r="H12" s="55"/>
      <c r="I12" s="73">
        <f>SUM(B12:H12)</f>
        <v>19</v>
      </c>
    </row>
    <row r="13" spans="1:9" ht="12">
      <c r="A13" s="58" t="s">
        <v>43</v>
      </c>
      <c r="B13" s="177">
        <v>5</v>
      </c>
      <c r="C13" s="67">
        <v>5</v>
      </c>
      <c r="D13" s="67"/>
      <c r="E13" s="68">
        <v>1</v>
      </c>
      <c r="F13" s="67"/>
      <c r="G13" s="68">
        <v>4</v>
      </c>
      <c r="H13" s="67"/>
      <c r="I13" s="74">
        <f>SUM(B13:H13)</f>
        <v>15</v>
      </c>
    </row>
    <row r="14" spans="1:9" ht="12">
      <c r="A14" s="60" t="s">
        <v>6</v>
      </c>
      <c r="B14" s="176">
        <f>SUM(B12:B13)</f>
        <v>12</v>
      </c>
      <c r="C14" s="70">
        <f>SUM(C12:C13)</f>
        <v>14</v>
      </c>
      <c r="D14" s="70"/>
      <c r="E14" s="71">
        <f>SUM(E12:E13)</f>
        <v>1</v>
      </c>
      <c r="F14" s="70"/>
      <c r="G14" s="71">
        <f>SUM(G12:G13)</f>
        <v>6</v>
      </c>
      <c r="H14" s="70"/>
      <c r="I14" s="72">
        <f>SUM(I12:I13)</f>
        <v>34</v>
      </c>
    </row>
    <row r="15" spans="1:9" ht="12">
      <c r="A15" s="54" t="s">
        <v>13</v>
      </c>
      <c r="B15" s="54"/>
      <c r="C15" s="64"/>
      <c r="D15" s="64"/>
      <c r="E15" s="65"/>
      <c r="F15" s="64"/>
      <c r="G15" s="65"/>
      <c r="H15" s="64"/>
      <c r="I15" s="66"/>
    </row>
    <row r="16" spans="1:9" ht="12">
      <c r="A16" s="58" t="s">
        <v>42</v>
      </c>
      <c r="B16" s="166">
        <v>436</v>
      </c>
      <c r="C16" s="168">
        <v>123</v>
      </c>
      <c r="D16" s="168">
        <v>16</v>
      </c>
      <c r="E16" s="167">
        <v>41</v>
      </c>
      <c r="F16" s="168">
        <v>2</v>
      </c>
      <c r="G16" s="167">
        <v>57</v>
      </c>
      <c r="H16" s="168">
        <v>51</v>
      </c>
      <c r="I16" s="59">
        <f>SUM(B16:H16)</f>
        <v>726</v>
      </c>
    </row>
    <row r="17" spans="1:9" ht="12">
      <c r="A17" s="58" t="s">
        <v>43</v>
      </c>
      <c r="B17" s="169">
        <v>648</v>
      </c>
      <c r="C17" s="171">
        <v>62</v>
      </c>
      <c r="D17" s="171">
        <v>22</v>
      </c>
      <c r="E17" s="170">
        <v>37</v>
      </c>
      <c r="F17" s="171">
        <v>3</v>
      </c>
      <c r="G17" s="170">
        <v>95</v>
      </c>
      <c r="H17" s="67">
        <v>113</v>
      </c>
      <c r="I17" s="69">
        <f>SUM(B17:H17)</f>
        <v>980</v>
      </c>
    </row>
    <row r="18" spans="1:9" ht="12">
      <c r="A18" s="60" t="s">
        <v>6</v>
      </c>
      <c r="B18" s="176">
        <f aca="true" t="shared" si="1" ref="B18:I18">SUM(B16:B17)</f>
        <v>1084</v>
      </c>
      <c r="C18" s="70">
        <f t="shared" si="1"/>
        <v>185</v>
      </c>
      <c r="D18" s="70">
        <f t="shared" si="1"/>
        <v>38</v>
      </c>
      <c r="E18" s="71">
        <f t="shared" si="1"/>
        <v>78</v>
      </c>
      <c r="F18" s="70">
        <f t="shared" si="1"/>
        <v>5</v>
      </c>
      <c r="G18" s="71">
        <f t="shared" si="1"/>
        <v>152</v>
      </c>
      <c r="H18" s="70">
        <f t="shared" si="1"/>
        <v>164</v>
      </c>
      <c r="I18" s="72">
        <f t="shared" si="1"/>
        <v>1706</v>
      </c>
    </row>
    <row r="19" spans="1:9" ht="12">
      <c r="A19" s="54" t="s">
        <v>14</v>
      </c>
      <c r="B19" s="54"/>
      <c r="C19" s="64"/>
      <c r="D19" s="64"/>
      <c r="E19" s="65"/>
      <c r="F19" s="64"/>
      <c r="G19" s="65"/>
      <c r="H19" s="64"/>
      <c r="I19" s="66"/>
    </row>
    <row r="20" spans="1:9" ht="12">
      <c r="A20" s="58" t="s">
        <v>42</v>
      </c>
      <c r="B20" s="189">
        <v>1598</v>
      </c>
      <c r="C20" s="168">
        <v>363</v>
      </c>
      <c r="D20" s="168">
        <v>51</v>
      </c>
      <c r="E20" s="167">
        <v>14</v>
      </c>
      <c r="F20" s="55">
        <v>5</v>
      </c>
      <c r="G20" s="167">
        <v>306</v>
      </c>
      <c r="H20" s="55">
        <v>6</v>
      </c>
      <c r="I20" s="73">
        <f>SUM(B20:H20)</f>
        <v>2343</v>
      </c>
    </row>
    <row r="21" spans="1:9" ht="12">
      <c r="A21" s="58" t="s">
        <v>43</v>
      </c>
      <c r="B21" s="169">
        <v>448</v>
      </c>
      <c r="C21" s="171">
        <v>77</v>
      </c>
      <c r="D21" s="171">
        <v>13</v>
      </c>
      <c r="E21" s="170">
        <v>4</v>
      </c>
      <c r="F21" s="171">
        <v>1</v>
      </c>
      <c r="G21" s="172">
        <v>81</v>
      </c>
      <c r="H21" s="67">
        <v>5</v>
      </c>
      <c r="I21" s="74">
        <f>SUM(B21:H21)</f>
        <v>629</v>
      </c>
    </row>
    <row r="22" spans="1:9" ht="12">
      <c r="A22" s="60" t="s">
        <v>6</v>
      </c>
      <c r="B22" s="176">
        <f>SUM(B20:B21)</f>
        <v>2046</v>
      </c>
      <c r="C22" s="70">
        <f aca="true" t="shared" si="2" ref="C22:H22">SUM(C20:C21)</f>
        <v>440</v>
      </c>
      <c r="D22" s="70">
        <f t="shared" si="2"/>
        <v>64</v>
      </c>
      <c r="E22" s="71">
        <f t="shared" si="2"/>
        <v>18</v>
      </c>
      <c r="F22" s="70">
        <f t="shared" si="2"/>
        <v>6</v>
      </c>
      <c r="G22" s="71">
        <f t="shared" si="2"/>
        <v>387</v>
      </c>
      <c r="H22" s="70">
        <f t="shared" si="2"/>
        <v>11</v>
      </c>
      <c r="I22" s="72">
        <f>SUM(I20:I21)</f>
        <v>2972</v>
      </c>
    </row>
    <row r="23" spans="1:9" ht="12">
      <c r="A23" s="54" t="s">
        <v>15</v>
      </c>
      <c r="B23" s="54"/>
      <c r="C23" s="64"/>
      <c r="D23" s="64"/>
      <c r="E23" s="65"/>
      <c r="F23" s="64"/>
      <c r="G23" s="65"/>
      <c r="H23" s="64"/>
      <c r="I23" s="66"/>
    </row>
    <row r="24" spans="1:9" ht="12">
      <c r="A24" s="58" t="s">
        <v>42</v>
      </c>
      <c r="B24" s="166">
        <v>15</v>
      </c>
      <c r="C24" s="168">
        <v>2</v>
      </c>
      <c r="D24" s="168"/>
      <c r="E24" s="167">
        <v>5</v>
      </c>
      <c r="F24" s="168"/>
      <c r="G24" s="167">
        <v>1</v>
      </c>
      <c r="H24" s="55">
        <v>5</v>
      </c>
      <c r="I24" s="73">
        <f>SUM(B24:H24)</f>
        <v>28</v>
      </c>
    </row>
    <row r="25" spans="1:9" ht="12">
      <c r="A25" s="58" t="s">
        <v>43</v>
      </c>
      <c r="B25" s="169">
        <v>131</v>
      </c>
      <c r="C25" s="171">
        <v>15</v>
      </c>
      <c r="D25" s="171">
        <v>4</v>
      </c>
      <c r="E25" s="170">
        <v>7</v>
      </c>
      <c r="F25" s="171"/>
      <c r="G25" s="172">
        <v>20</v>
      </c>
      <c r="H25" s="67">
        <v>40</v>
      </c>
      <c r="I25" s="74">
        <f>SUM(B25:H25)</f>
        <v>217</v>
      </c>
    </row>
    <row r="26" spans="1:9" ht="12">
      <c r="A26" s="60" t="s">
        <v>6</v>
      </c>
      <c r="B26" s="177">
        <f aca="true" t="shared" si="3" ref="B26:I26">SUM(B24:B25)</f>
        <v>146</v>
      </c>
      <c r="C26" s="67">
        <f t="shared" si="3"/>
        <v>17</v>
      </c>
      <c r="D26" s="67">
        <f t="shared" si="3"/>
        <v>4</v>
      </c>
      <c r="E26" s="68">
        <f t="shared" si="3"/>
        <v>12</v>
      </c>
      <c r="F26" s="67"/>
      <c r="G26" s="68">
        <f t="shared" si="3"/>
        <v>21</v>
      </c>
      <c r="H26" s="67">
        <f t="shared" si="3"/>
        <v>45</v>
      </c>
      <c r="I26" s="72">
        <f t="shared" si="3"/>
        <v>245</v>
      </c>
    </row>
    <row r="27" spans="1:9" ht="12">
      <c r="A27" s="54" t="s">
        <v>17</v>
      </c>
      <c r="B27" s="54"/>
      <c r="C27" s="64"/>
      <c r="D27" s="64"/>
      <c r="E27" s="65"/>
      <c r="F27" s="64"/>
      <c r="G27" s="65"/>
      <c r="H27" s="64"/>
      <c r="I27" s="66"/>
    </row>
    <row r="28" spans="1:9" ht="12">
      <c r="A28" s="58" t="s">
        <v>42</v>
      </c>
      <c r="B28" s="166">
        <v>112</v>
      </c>
      <c r="C28" s="168">
        <v>12</v>
      </c>
      <c r="D28" s="168">
        <v>3</v>
      </c>
      <c r="E28" s="167">
        <v>6</v>
      </c>
      <c r="F28" s="168">
        <v>1</v>
      </c>
      <c r="G28" s="167">
        <v>9</v>
      </c>
      <c r="H28" s="55">
        <v>2</v>
      </c>
      <c r="I28" s="73">
        <f>SUM(B28:H28)</f>
        <v>145</v>
      </c>
    </row>
    <row r="29" spans="1:9" ht="12">
      <c r="A29" s="58" t="s">
        <v>43</v>
      </c>
      <c r="B29" s="169">
        <v>108</v>
      </c>
      <c r="C29" s="171">
        <v>9</v>
      </c>
      <c r="D29" s="171">
        <v>7</v>
      </c>
      <c r="E29" s="170">
        <v>5</v>
      </c>
      <c r="F29" s="67">
        <v>1</v>
      </c>
      <c r="G29" s="172">
        <v>9</v>
      </c>
      <c r="H29" s="67">
        <v>2</v>
      </c>
      <c r="I29" s="74">
        <f>SUM(B29:H29)</f>
        <v>141</v>
      </c>
    </row>
    <row r="30" spans="1:9" ht="12">
      <c r="A30" s="60" t="s">
        <v>6</v>
      </c>
      <c r="B30" s="177">
        <f aca="true" t="shared" si="4" ref="B30:I30">SUM(B28:B29)</f>
        <v>220</v>
      </c>
      <c r="C30" s="67">
        <f t="shared" si="4"/>
        <v>21</v>
      </c>
      <c r="D30" s="67">
        <f t="shared" si="4"/>
        <v>10</v>
      </c>
      <c r="E30" s="68">
        <f t="shared" si="4"/>
        <v>11</v>
      </c>
      <c r="F30" s="67">
        <f t="shared" si="4"/>
        <v>2</v>
      </c>
      <c r="G30" s="68">
        <f t="shared" si="4"/>
        <v>18</v>
      </c>
      <c r="H30" s="67">
        <f t="shared" si="4"/>
        <v>4</v>
      </c>
      <c r="I30" s="74">
        <f t="shared" si="4"/>
        <v>286</v>
      </c>
    </row>
    <row r="31" spans="1:9" ht="12">
      <c r="A31" s="54" t="s">
        <v>18</v>
      </c>
      <c r="B31" s="54"/>
      <c r="C31" s="64"/>
      <c r="D31" s="64"/>
      <c r="E31" s="65"/>
      <c r="F31" s="64"/>
      <c r="G31" s="65"/>
      <c r="H31" s="64"/>
      <c r="I31" s="66"/>
    </row>
    <row r="32" spans="1:9" ht="12">
      <c r="A32" s="58" t="s">
        <v>42</v>
      </c>
      <c r="B32" s="166">
        <v>61</v>
      </c>
      <c r="C32" s="168">
        <v>56</v>
      </c>
      <c r="D32" s="168">
        <v>4</v>
      </c>
      <c r="E32" s="167">
        <v>4</v>
      </c>
      <c r="F32" s="168"/>
      <c r="G32" s="167">
        <v>54</v>
      </c>
      <c r="H32" s="55"/>
      <c r="I32" s="57">
        <f>SUM(B32:H32)</f>
        <v>179</v>
      </c>
    </row>
    <row r="33" spans="1:9" ht="12">
      <c r="A33" s="58" t="s">
        <v>43</v>
      </c>
      <c r="B33" s="169">
        <v>71</v>
      </c>
      <c r="C33" s="171">
        <v>20</v>
      </c>
      <c r="D33" s="171"/>
      <c r="E33" s="170">
        <v>4</v>
      </c>
      <c r="F33" s="171"/>
      <c r="G33" s="172">
        <v>35</v>
      </c>
      <c r="H33" s="67">
        <v>2</v>
      </c>
      <c r="I33" s="74">
        <f>SUM(B33:H33)</f>
        <v>132</v>
      </c>
    </row>
    <row r="34" spans="1:9" ht="12">
      <c r="A34" s="60" t="s">
        <v>6</v>
      </c>
      <c r="B34" s="177">
        <f>SUM(B32:B33)</f>
        <v>132</v>
      </c>
      <c r="C34" s="67">
        <f aca="true" t="shared" si="5" ref="C34:H34">SUM(C32:C33)</f>
        <v>76</v>
      </c>
      <c r="D34" s="67">
        <f t="shared" si="5"/>
        <v>4</v>
      </c>
      <c r="E34" s="68">
        <f t="shared" si="5"/>
        <v>8</v>
      </c>
      <c r="F34" s="67">
        <f t="shared" si="5"/>
        <v>0</v>
      </c>
      <c r="G34" s="68">
        <f t="shared" si="5"/>
        <v>89</v>
      </c>
      <c r="H34" s="67">
        <f t="shared" si="5"/>
        <v>2</v>
      </c>
      <c r="I34" s="72">
        <f>SUM(I32:I33)</f>
        <v>311</v>
      </c>
    </row>
    <row r="35" spans="1:9" ht="12">
      <c r="A35" s="54" t="s">
        <v>19</v>
      </c>
      <c r="B35" s="54"/>
      <c r="C35" s="64"/>
      <c r="D35" s="64"/>
      <c r="E35" s="65"/>
      <c r="F35" s="64"/>
      <c r="G35" s="65"/>
      <c r="H35" s="64"/>
      <c r="I35" s="66"/>
    </row>
    <row r="36" spans="1:9" ht="12">
      <c r="A36" s="58" t="s">
        <v>42</v>
      </c>
      <c r="B36" s="186">
        <v>81</v>
      </c>
      <c r="C36" s="187">
        <v>56</v>
      </c>
      <c r="D36" s="187">
        <v>5</v>
      </c>
      <c r="E36" s="188"/>
      <c r="F36" s="55"/>
      <c r="G36" s="188">
        <v>10</v>
      </c>
      <c r="H36" s="55">
        <v>2</v>
      </c>
      <c r="I36" s="57">
        <f>SUM(B36:H36)</f>
        <v>154</v>
      </c>
    </row>
    <row r="37" spans="1:9" ht="12">
      <c r="A37" s="58" t="s">
        <v>43</v>
      </c>
      <c r="B37" s="182">
        <v>64</v>
      </c>
      <c r="C37" s="183">
        <v>23</v>
      </c>
      <c r="D37" s="183">
        <v>5</v>
      </c>
      <c r="E37" s="184"/>
      <c r="F37" s="183"/>
      <c r="G37" s="185">
        <v>10</v>
      </c>
      <c r="H37" s="67">
        <v>7</v>
      </c>
      <c r="I37" s="74">
        <f>SUM(B37:H37)</f>
        <v>109</v>
      </c>
    </row>
    <row r="38" spans="1:9" ht="12">
      <c r="A38" s="60" t="s">
        <v>6</v>
      </c>
      <c r="B38" s="177">
        <f aca="true" t="shared" si="6" ref="B38:I38">SUM(B36:B37)</f>
        <v>145</v>
      </c>
      <c r="C38" s="67">
        <f t="shared" si="6"/>
        <v>79</v>
      </c>
      <c r="D38" s="67">
        <f t="shared" si="6"/>
        <v>10</v>
      </c>
      <c r="E38" s="68">
        <f t="shared" si="6"/>
        <v>0</v>
      </c>
      <c r="F38" s="67"/>
      <c r="G38" s="68">
        <f t="shared" si="6"/>
        <v>20</v>
      </c>
      <c r="H38" s="67">
        <f t="shared" si="6"/>
        <v>9</v>
      </c>
      <c r="I38" s="74">
        <f t="shared" si="6"/>
        <v>263</v>
      </c>
    </row>
    <row r="39" spans="1:9" ht="12">
      <c r="A39" s="54" t="s">
        <v>20</v>
      </c>
      <c r="B39" s="54"/>
      <c r="C39" s="64"/>
      <c r="D39" s="64"/>
      <c r="E39" s="65"/>
      <c r="F39" s="64"/>
      <c r="G39" s="65"/>
      <c r="H39" s="64"/>
      <c r="I39" s="66"/>
    </row>
    <row r="40" spans="1:9" ht="12">
      <c r="A40" s="58" t="s">
        <v>42</v>
      </c>
      <c r="B40" s="166">
        <v>92</v>
      </c>
      <c r="C40" s="168">
        <v>21</v>
      </c>
      <c r="D40" s="168">
        <v>6</v>
      </c>
      <c r="E40" s="167">
        <v>4</v>
      </c>
      <c r="F40" s="168">
        <v>1</v>
      </c>
      <c r="G40" s="167">
        <v>181</v>
      </c>
      <c r="H40" s="55">
        <v>1</v>
      </c>
      <c r="I40" s="57">
        <f>SUM(B40:H40)</f>
        <v>306</v>
      </c>
    </row>
    <row r="41" spans="1:9" ht="12">
      <c r="A41" s="58" t="s">
        <v>43</v>
      </c>
      <c r="B41" s="169">
        <v>71</v>
      </c>
      <c r="C41" s="171">
        <v>3</v>
      </c>
      <c r="D41" s="171">
        <v>3</v>
      </c>
      <c r="E41" s="170">
        <v>6</v>
      </c>
      <c r="F41" s="67"/>
      <c r="G41" s="172">
        <v>128</v>
      </c>
      <c r="H41" s="67">
        <v>1</v>
      </c>
      <c r="I41" s="74">
        <f>SUM(B41:H41)</f>
        <v>212</v>
      </c>
    </row>
    <row r="42" spans="1:9" ht="12">
      <c r="A42" s="60" t="s">
        <v>6</v>
      </c>
      <c r="B42" s="178">
        <f>SUM(B40:B41)</f>
        <v>163</v>
      </c>
      <c r="C42" s="55">
        <f aca="true" t="shared" si="7" ref="C42:I42">SUM(C40:C41)</f>
        <v>24</v>
      </c>
      <c r="D42" s="55">
        <f t="shared" si="7"/>
        <v>9</v>
      </c>
      <c r="E42" s="56">
        <f t="shared" si="7"/>
        <v>10</v>
      </c>
      <c r="F42" s="55">
        <f>SUM(F40:F41)</f>
        <v>1</v>
      </c>
      <c r="G42" s="56">
        <f t="shared" si="7"/>
        <v>309</v>
      </c>
      <c r="H42" s="55">
        <f>SUM(H40:H41)</f>
        <v>2</v>
      </c>
      <c r="I42" s="74">
        <f t="shared" si="7"/>
        <v>518</v>
      </c>
    </row>
    <row r="43" spans="1:9" ht="12">
      <c r="A43" s="54" t="s">
        <v>169</v>
      </c>
      <c r="B43" s="54"/>
      <c r="C43" s="64"/>
      <c r="D43" s="64"/>
      <c r="E43" s="65"/>
      <c r="F43" s="64"/>
      <c r="G43" s="65"/>
      <c r="H43" s="64"/>
      <c r="I43" s="66"/>
    </row>
    <row r="44" spans="1:9" ht="12">
      <c r="A44" s="58" t="s">
        <v>42</v>
      </c>
      <c r="B44" s="166">
        <v>41</v>
      </c>
      <c r="C44" s="168">
        <v>11</v>
      </c>
      <c r="D44" s="168">
        <v>1</v>
      </c>
      <c r="E44" s="167">
        <v>0</v>
      </c>
      <c r="F44" s="168"/>
      <c r="G44" s="167">
        <v>22</v>
      </c>
      <c r="H44" s="55"/>
      <c r="I44" s="73">
        <f>SUM(B44:H44)</f>
        <v>75</v>
      </c>
    </row>
    <row r="45" spans="1:9" ht="12">
      <c r="A45" s="58" t="s">
        <v>43</v>
      </c>
      <c r="B45" s="169">
        <v>11</v>
      </c>
      <c r="C45" s="171">
        <v>2</v>
      </c>
      <c r="D45" s="171">
        <v>0</v>
      </c>
      <c r="E45" s="170">
        <v>1</v>
      </c>
      <c r="F45" s="171"/>
      <c r="G45" s="172"/>
      <c r="H45" s="67"/>
      <c r="I45" s="74">
        <f>SUM(B45:H45)</f>
        <v>14</v>
      </c>
    </row>
    <row r="46" spans="1:9" ht="12">
      <c r="A46" s="60" t="s">
        <v>6</v>
      </c>
      <c r="B46" s="176">
        <f>SUM(B44:B45)</f>
        <v>52</v>
      </c>
      <c r="C46" s="67">
        <f aca="true" t="shared" si="8" ref="C46:H46">SUM(C44:C45)</f>
        <v>13</v>
      </c>
      <c r="D46" s="67">
        <f t="shared" si="8"/>
        <v>1</v>
      </c>
      <c r="E46" s="68">
        <f t="shared" si="8"/>
        <v>1</v>
      </c>
      <c r="F46" s="67"/>
      <c r="G46" s="68">
        <f t="shared" si="8"/>
        <v>22</v>
      </c>
      <c r="H46" s="67">
        <f t="shared" si="8"/>
        <v>0</v>
      </c>
      <c r="I46" s="72">
        <f>SUM(I44:I45)</f>
        <v>89</v>
      </c>
    </row>
    <row r="47" spans="1:9" ht="12">
      <c r="A47" s="75" t="s">
        <v>44</v>
      </c>
      <c r="B47" s="179">
        <f aca="true" t="shared" si="9" ref="B47:I48">SUM(B8+B16+B20+B24+B12+B28+B32+B36+B40+B44)</f>
        <v>3242</v>
      </c>
      <c r="C47" s="76">
        <f t="shared" si="9"/>
        <v>939</v>
      </c>
      <c r="D47" s="76">
        <f t="shared" si="9"/>
        <v>113</v>
      </c>
      <c r="E47" s="77">
        <f t="shared" si="9"/>
        <v>99</v>
      </c>
      <c r="F47" s="76">
        <f t="shared" si="9"/>
        <v>13</v>
      </c>
      <c r="G47" s="77">
        <f t="shared" si="9"/>
        <v>786</v>
      </c>
      <c r="H47" s="76">
        <f t="shared" si="9"/>
        <v>96</v>
      </c>
      <c r="I47" s="78">
        <f t="shared" si="9"/>
        <v>5288</v>
      </c>
    </row>
    <row r="48" spans="1:9" ht="12">
      <c r="A48" s="79" t="s">
        <v>45</v>
      </c>
      <c r="B48" s="180">
        <f t="shared" si="9"/>
        <v>2018</v>
      </c>
      <c r="C48" s="80">
        <f t="shared" si="9"/>
        <v>299</v>
      </c>
      <c r="D48" s="80">
        <f t="shared" si="9"/>
        <v>70</v>
      </c>
      <c r="E48" s="81">
        <f t="shared" si="9"/>
        <v>75</v>
      </c>
      <c r="F48" s="80">
        <f t="shared" si="9"/>
        <v>6</v>
      </c>
      <c r="G48" s="81">
        <f t="shared" si="9"/>
        <v>449</v>
      </c>
      <c r="H48" s="80">
        <f t="shared" si="9"/>
        <v>183</v>
      </c>
      <c r="I48" s="73">
        <f t="shared" si="9"/>
        <v>3100</v>
      </c>
    </row>
    <row r="49" spans="1:9" s="82" customFormat="1" ht="12">
      <c r="A49" s="135" t="s">
        <v>27</v>
      </c>
      <c r="B49" s="181">
        <f>SUM(B47:B48)</f>
        <v>5260</v>
      </c>
      <c r="C49" s="132">
        <f aca="true" t="shared" si="10" ref="C49:I49">SUM(C47:C48)</f>
        <v>1238</v>
      </c>
      <c r="D49" s="132">
        <f t="shared" si="10"/>
        <v>183</v>
      </c>
      <c r="E49" s="133">
        <f t="shared" si="10"/>
        <v>174</v>
      </c>
      <c r="F49" s="132">
        <f t="shared" si="10"/>
        <v>19</v>
      </c>
      <c r="G49" s="133">
        <f t="shared" si="10"/>
        <v>1235</v>
      </c>
      <c r="H49" s="132">
        <f t="shared" si="10"/>
        <v>279</v>
      </c>
      <c r="I49" s="134">
        <f t="shared" si="10"/>
        <v>8388</v>
      </c>
    </row>
    <row r="50" spans="1:9" ht="12">
      <c r="A50" s="83"/>
      <c r="B50" s="81"/>
      <c r="C50" s="81"/>
      <c r="D50" s="81"/>
      <c r="E50" s="81"/>
      <c r="F50" s="77"/>
      <c r="G50" s="81"/>
      <c r="H50" s="81"/>
      <c r="I50" s="81"/>
    </row>
    <row r="51" spans="1:9" ht="12.75">
      <c r="A51" s="762" t="s">
        <v>46</v>
      </c>
      <c r="B51" s="779"/>
      <c r="C51" s="779"/>
      <c r="D51" s="779"/>
      <c r="E51" s="779"/>
      <c r="F51" s="779"/>
      <c r="G51" s="779"/>
      <c r="H51" s="779"/>
      <c r="I51" s="779"/>
    </row>
    <row r="52" spans="1:9" ht="12.75">
      <c r="A52" s="762" t="s">
        <v>501</v>
      </c>
      <c r="B52" s="779"/>
      <c r="C52" s="779"/>
      <c r="D52" s="779"/>
      <c r="E52" s="779"/>
      <c r="F52" s="779"/>
      <c r="G52" s="779"/>
      <c r="H52" s="779"/>
      <c r="I52" s="779"/>
    </row>
    <row r="53" spans="1:7" ht="23.25" customHeight="1">
      <c r="A53" s="780" t="s">
        <v>500</v>
      </c>
      <c r="B53" s="780"/>
      <c r="C53" s="780"/>
      <c r="D53" s="780"/>
      <c r="E53" s="780"/>
      <c r="F53" s="780"/>
      <c r="G53" s="780"/>
    </row>
    <row r="54" spans="1:9" ht="12.75">
      <c r="A54" s="762"/>
      <c r="B54" s="779"/>
      <c r="C54" s="779"/>
      <c r="D54" s="779"/>
      <c r="E54" s="779"/>
      <c r="F54" s="779"/>
      <c r="G54" s="779"/>
      <c r="H54" s="779"/>
      <c r="I54" s="779"/>
    </row>
    <row r="55" spans="1:6" ht="12">
      <c r="A55" s="84"/>
      <c r="F55" s="56"/>
    </row>
    <row r="56" ht="12">
      <c r="F56" s="56"/>
    </row>
    <row r="57" ht="12">
      <c r="F57" s="56"/>
    </row>
    <row r="58" ht="12">
      <c r="F58" s="56"/>
    </row>
    <row r="59" ht="12">
      <c r="F59" s="56"/>
    </row>
    <row r="60" ht="12">
      <c r="F60" s="56"/>
    </row>
    <row r="61" ht="12">
      <c r="F61" s="56"/>
    </row>
    <row r="62" ht="12">
      <c r="F62" s="56"/>
    </row>
    <row r="63" ht="12">
      <c r="F63" s="56"/>
    </row>
    <row r="64" ht="12">
      <c r="F64" s="56"/>
    </row>
    <row r="65" ht="12">
      <c r="F65" s="56"/>
    </row>
    <row r="66" ht="12">
      <c r="F66" s="56"/>
    </row>
    <row r="67" ht="12">
      <c r="F67" s="56"/>
    </row>
    <row r="68" ht="12">
      <c r="F68" s="56"/>
    </row>
    <row r="69" ht="12">
      <c r="F69" s="56"/>
    </row>
    <row r="70" ht="12">
      <c r="F70" s="56"/>
    </row>
    <row r="71" ht="12">
      <c r="F71" s="56"/>
    </row>
    <row r="72" ht="12">
      <c r="F72" s="56"/>
    </row>
    <row r="73" ht="12">
      <c r="F73" s="56"/>
    </row>
    <row r="74" ht="12">
      <c r="F74" s="56"/>
    </row>
    <row r="75" ht="12">
      <c r="F75" s="56"/>
    </row>
    <row r="76" ht="12">
      <c r="F76" s="56"/>
    </row>
    <row r="77" ht="12">
      <c r="F77" s="56"/>
    </row>
    <row r="78" ht="12">
      <c r="F78" s="56"/>
    </row>
    <row r="79" ht="12">
      <c r="F79" s="56"/>
    </row>
    <row r="80" ht="12">
      <c r="F80" s="56"/>
    </row>
    <row r="81" ht="12">
      <c r="F81" s="56"/>
    </row>
    <row r="82" ht="12">
      <c r="F82" s="56"/>
    </row>
    <row r="83" ht="12">
      <c r="F83" s="56"/>
    </row>
    <row r="84" ht="12">
      <c r="F84" s="56"/>
    </row>
    <row r="85" ht="12">
      <c r="F85" s="56"/>
    </row>
    <row r="86" ht="12">
      <c r="F86" s="56"/>
    </row>
    <row r="87" ht="12">
      <c r="F87" s="56"/>
    </row>
    <row r="88" ht="12">
      <c r="F88" s="56"/>
    </row>
    <row r="89" ht="12">
      <c r="F89" s="56"/>
    </row>
    <row r="90" ht="12">
      <c r="F90" s="56"/>
    </row>
    <row r="91" ht="12">
      <c r="F91" s="56"/>
    </row>
    <row r="92" ht="12">
      <c r="F92" s="56"/>
    </row>
    <row r="93" ht="12">
      <c r="F93" s="56"/>
    </row>
    <row r="94" ht="12">
      <c r="F94" s="56"/>
    </row>
    <row r="95" ht="12">
      <c r="F95" s="56"/>
    </row>
    <row r="96" ht="12">
      <c r="F96" s="56"/>
    </row>
    <row r="97" ht="12">
      <c r="F97" s="56"/>
    </row>
    <row r="98" ht="12">
      <c r="F98" s="56"/>
    </row>
    <row r="99" ht="12">
      <c r="F99" s="56"/>
    </row>
    <row r="100" ht="12">
      <c r="F100" s="56"/>
    </row>
    <row r="101" ht="12">
      <c r="F101" s="56"/>
    </row>
    <row r="102" ht="12">
      <c r="F102" s="56"/>
    </row>
    <row r="103" ht="12">
      <c r="F103" s="56"/>
    </row>
    <row r="104" ht="12">
      <c r="F104" s="56"/>
    </row>
    <row r="105" ht="12">
      <c r="F105" s="56"/>
    </row>
    <row r="106" ht="12">
      <c r="F106" s="56"/>
    </row>
    <row r="107" ht="12">
      <c r="F107" s="56"/>
    </row>
    <row r="108" ht="12">
      <c r="F108" s="56"/>
    </row>
    <row r="109" ht="12">
      <c r="F109" s="56"/>
    </row>
    <row r="110" ht="12">
      <c r="F110" s="56"/>
    </row>
    <row r="111" ht="12">
      <c r="F111" s="56"/>
    </row>
    <row r="112" ht="12">
      <c r="F112" s="56"/>
    </row>
    <row r="113" ht="12">
      <c r="F113" s="56"/>
    </row>
    <row r="114" ht="12">
      <c r="F114" s="56"/>
    </row>
    <row r="115" ht="12">
      <c r="F115" s="56"/>
    </row>
    <row r="116" ht="12">
      <c r="F116" s="56"/>
    </row>
    <row r="117" ht="12">
      <c r="F117" s="56"/>
    </row>
    <row r="118" ht="12">
      <c r="F118" s="56"/>
    </row>
    <row r="119" ht="12">
      <c r="F119" s="56"/>
    </row>
    <row r="120" ht="12">
      <c r="F120" s="56"/>
    </row>
    <row r="121" ht="12">
      <c r="F121" s="56"/>
    </row>
    <row r="122" ht="12">
      <c r="F122" s="56"/>
    </row>
    <row r="123" ht="12">
      <c r="F123" s="56"/>
    </row>
    <row r="124" ht="12">
      <c r="F124" s="56"/>
    </row>
    <row r="125" ht="12">
      <c r="F125" s="56"/>
    </row>
    <row r="126" ht="12">
      <c r="F126" s="56"/>
    </row>
    <row r="127" ht="12">
      <c r="F127" s="56"/>
    </row>
    <row r="128" ht="12">
      <c r="F128" s="56"/>
    </row>
    <row r="129" ht="12">
      <c r="F129" s="56"/>
    </row>
    <row r="130" ht="12">
      <c r="F130" s="56"/>
    </row>
    <row r="131" ht="12">
      <c r="F131" s="56"/>
    </row>
    <row r="132" ht="12">
      <c r="F132" s="56"/>
    </row>
    <row r="133" ht="12">
      <c r="F133" s="56"/>
    </row>
    <row r="134" ht="12">
      <c r="F134" s="56"/>
    </row>
    <row r="135" ht="12">
      <c r="F135" s="56"/>
    </row>
    <row r="136" ht="12">
      <c r="F136" s="56"/>
    </row>
    <row r="137" ht="12">
      <c r="F137" s="56"/>
    </row>
    <row r="138" ht="12">
      <c r="F138" s="56"/>
    </row>
    <row r="139" ht="12">
      <c r="F139" s="56"/>
    </row>
    <row r="140" ht="12">
      <c r="F140" s="56"/>
    </row>
    <row r="141" ht="12">
      <c r="F141" s="56"/>
    </row>
    <row r="142" ht="12">
      <c r="F142" s="56"/>
    </row>
    <row r="143" ht="12">
      <c r="F143" s="56"/>
    </row>
    <row r="144" ht="12">
      <c r="F144" s="56"/>
    </row>
    <row r="145" ht="12">
      <c r="F145" s="56"/>
    </row>
    <row r="146" ht="12">
      <c r="F146" s="56"/>
    </row>
    <row r="147" ht="12">
      <c r="F147" s="56"/>
    </row>
    <row r="148" ht="12">
      <c r="F148" s="56"/>
    </row>
    <row r="149" ht="12">
      <c r="F149" s="56"/>
    </row>
    <row r="150" ht="12">
      <c r="F150" s="56"/>
    </row>
    <row r="151" ht="12">
      <c r="F151" s="56"/>
    </row>
    <row r="152" ht="12">
      <c r="F152" s="56"/>
    </row>
    <row r="153" ht="12">
      <c r="F153" s="56"/>
    </row>
    <row r="154" ht="12">
      <c r="F154" s="56"/>
    </row>
    <row r="155" ht="12">
      <c r="F155" s="56"/>
    </row>
    <row r="156" ht="12">
      <c r="F156" s="56"/>
    </row>
    <row r="157" ht="12">
      <c r="F157" s="56"/>
    </row>
    <row r="158" ht="12">
      <c r="F158" s="56"/>
    </row>
    <row r="159" ht="12">
      <c r="F159" s="56"/>
    </row>
    <row r="160" ht="12">
      <c r="F160" s="56"/>
    </row>
    <row r="161" ht="12">
      <c r="F161" s="56"/>
    </row>
    <row r="162" ht="12">
      <c r="F162" s="56"/>
    </row>
    <row r="163" ht="12">
      <c r="F163" s="56"/>
    </row>
    <row r="164" ht="12">
      <c r="F164" s="56"/>
    </row>
    <row r="165" ht="12">
      <c r="F165" s="56"/>
    </row>
    <row r="166" ht="12">
      <c r="F166" s="56"/>
    </row>
    <row r="167" ht="12">
      <c r="F167" s="56"/>
    </row>
    <row r="168" ht="12">
      <c r="F168" s="56"/>
    </row>
    <row r="169" ht="12">
      <c r="F169" s="56"/>
    </row>
    <row r="170" ht="12">
      <c r="F170" s="56"/>
    </row>
    <row r="171" ht="12">
      <c r="F171" s="56"/>
    </row>
    <row r="172" ht="12">
      <c r="F172" s="56"/>
    </row>
    <row r="173" ht="12">
      <c r="F173" s="56"/>
    </row>
    <row r="174" ht="12">
      <c r="F174" s="56"/>
    </row>
    <row r="175" ht="12">
      <c r="F175" s="56"/>
    </row>
    <row r="176" ht="12">
      <c r="F176" s="56"/>
    </row>
    <row r="177" ht="12">
      <c r="F177" s="56"/>
    </row>
    <row r="178" ht="12">
      <c r="F178" s="56"/>
    </row>
    <row r="179" ht="12">
      <c r="F179" s="56"/>
    </row>
    <row r="180" ht="12">
      <c r="F180" s="56"/>
    </row>
    <row r="181" ht="12">
      <c r="F181" s="56"/>
    </row>
    <row r="182" ht="12">
      <c r="F182" s="56"/>
    </row>
    <row r="183" ht="12">
      <c r="F183" s="56"/>
    </row>
    <row r="184" ht="12">
      <c r="F184" s="56"/>
    </row>
    <row r="185" ht="12">
      <c r="F185" s="56"/>
    </row>
    <row r="186" ht="12">
      <c r="F186" s="56"/>
    </row>
    <row r="187" ht="12">
      <c r="F187" s="56"/>
    </row>
    <row r="188" ht="12">
      <c r="F188" s="56"/>
    </row>
    <row r="189" ht="12">
      <c r="F189" s="56"/>
    </row>
    <row r="190" ht="12">
      <c r="F190" s="56"/>
    </row>
    <row r="191" ht="12">
      <c r="F191" s="56"/>
    </row>
    <row r="192" ht="12">
      <c r="F192" s="56"/>
    </row>
    <row r="193" ht="12">
      <c r="F193" s="56"/>
    </row>
    <row r="194" ht="12">
      <c r="F194" s="56"/>
    </row>
    <row r="195" ht="12">
      <c r="F195" s="56"/>
    </row>
    <row r="196" ht="12">
      <c r="F196" s="56"/>
    </row>
    <row r="197" ht="12">
      <c r="F197" s="56"/>
    </row>
    <row r="198" ht="12">
      <c r="F198" s="56"/>
    </row>
    <row r="199" ht="12">
      <c r="F199" s="56"/>
    </row>
    <row r="200" ht="12">
      <c r="F200" s="56"/>
    </row>
    <row r="201" ht="12">
      <c r="F201" s="56"/>
    </row>
    <row r="202" ht="12">
      <c r="F202" s="56"/>
    </row>
    <row r="203" ht="12">
      <c r="F203" s="56"/>
    </row>
    <row r="204" ht="12">
      <c r="F204" s="56"/>
    </row>
    <row r="205" ht="12">
      <c r="F205" s="56"/>
    </row>
    <row r="206" ht="12">
      <c r="F206" s="56"/>
    </row>
    <row r="207" ht="12">
      <c r="F207" s="56"/>
    </row>
    <row r="208" ht="12">
      <c r="F208" s="56"/>
    </row>
    <row r="209" ht="12">
      <c r="F209" s="56"/>
    </row>
    <row r="210" ht="12">
      <c r="F210" s="56"/>
    </row>
    <row r="211" ht="12">
      <c r="F211" s="56"/>
    </row>
    <row r="212" ht="12">
      <c r="F212" s="56"/>
    </row>
    <row r="213" ht="12">
      <c r="F213" s="56"/>
    </row>
    <row r="214" ht="12">
      <c r="F214" s="56"/>
    </row>
    <row r="215" ht="12">
      <c r="F215" s="56"/>
    </row>
    <row r="216" ht="12">
      <c r="F216" s="56"/>
    </row>
    <row r="217" ht="12">
      <c r="F217" s="56"/>
    </row>
    <row r="218" ht="12">
      <c r="F218" s="56"/>
    </row>
    <row r="219" ht="12">
      <c r="F219" s="56"/>
    </row>
    <row r="220" ht="12">
      <c r="F220" s="56"/>
    </row>
    <row r="221" ht="12">
      <c r="F221" s="56"/>
    </row>
    <row r="222" ht="12">
      <c r="F222" s="56"/>
    </row>
    <row r="223" ht="12">
      <c r="F223" s="56"/>
    </row>
    <row r="224" ht="12">
      <c r="F224" s="56"/>
    </row>
    <row r="225" ht="12">
      <c r="F225" s="56"/>
    </row>
    <row r="226" ht="12">
      <c r="F226" s="56"/>
    </row>
    <row r="227" ht="12">
      <c r="F227" s="56"/>
    </row>
    <row r="228" ht="12">
      <c r="F228" s="56"/>
    </row>
    <row r="229" ht="12">
      <c r="F229" s="56"/>
    </row>
    <row r="230" ht="12">
      <c r="F230" s="56"/>
    </row>
    <row r="231" ht="12">
      <c r="F231" s="56"/>
    </row>
    <row r="232" ht="12">
      <c r="F232" s="56"/>
    </row>
    <row r="233" ht="12">
      <c r="F233" s="56"/>
    </row>
    <row r="234" ht="12">
      <c r="F234" s="56"/>
    </row>
    <row r="235" ht="12">
      <c r="F235" s="56"/>
    </row>
    <row r="236" ht="12">
      <c r="F236" s="56"/>
    </row>
    <row r="237" ht="12">
      <c r="F237" s="56"/>
    </row>
    <row r="238" ht="12">
      <c r="F238" s="56"/>
    </row>
    <row r="239" ht="12">
      <c r="F239" s="56"/>
    </row>
    <row r="240" ht="12">
      <c r="F240" s="56"/>
    </row>
    <row r="241" ht="12">
      <c r="F241" s="56"/>
    </row>
    <row r="242" ht="12">
      <c r="F242" s="56"/>
    </row>
    <row r="243" ht="12">
      <c r="F243" s="56"/>
    </row>
    <row r="244" ht="12">
      <c r="F244" s="56"/>
    </row>
    <row r="245" ht="12">
      <c r="F245" s="56"/>
    </row>
    <row r="246" ht="12">
      <c r="F246" s="56"/>
    </row>
    <row r="247" ht="12">
      <c r="F247" s="56"/>
    </row>
    <row r="248" ht="12">
      <c r="F248" s="56"/>
    </row>
    <row r="249" ht="12">
      <c r="F249" s="56"/>
    </row>
    <row r="250" ht="12">
      <c r="F250" s="56"/>
    </row>
    <row r="251" ht="12">
      <c r="F251" s="56"/>
    </row>
    <row r="252" ht="12">
      <c r="F252" s="56"/>
    </row>
    <row r="253" ht="12">
      <c r="F253" s="56"/>
    </row>
    <row r="254" ht="12">
      <c r="F254" s="56"/>
    </row>
    <row r="255" ht="12">
      <c r="F255" s="56"/>
    </row>
    <row r="256" ht="12">
      <c r="F256" s="56"/>
    </row>
    <row r="257" ht="12">
      <c r="F257" s="56"/>
    </row>
    <row r="258" ht="12">
      <c r="F258" s="56"/>
    </row>
    <row r="259" ht="12">
      <c r="F259" s="56"/>
    </row>
    <row r="260" ht="12">
      <c r="F260" s="56"/>
    </row>
    <row r="261" ht="12">
      <c r="F261" s="56"/>
    </row>
    <row r="262" ht="12">
      <c r="F262" s="56"/>
    </row>
    <row r="263" ht="12">
      <c r="F263" s="56"/>
    </row>
    <row r="264" ht="12">
      <c r="F264" s="56"/>
    </row>
    <row r="265" ht="12">
      <c r="F265" s="56"/>
    </row>
    <row r="266" ht="12">
      <c r="F266" s="56"/>
    </row>
    <row r="267" ht="12">
      <c r="F267" s="56"/>
    </row>
    <row r="268" ht="12">
      <c r="F268" s="56"/>
    </row>
    <row r="269" ht="12">
      <c r="F269" s="56"/>
    </row>
    <row r="270" ht="12">
      <c r="F270" s="56"/>
    </row>
    <row r="271" ht="12">
      <c r="F271" s="56"/>
    </row>
    <row r="272" ht="12">
      <c r="F272" s="56"/>
    </row>
    <row r="273" ht="12">
      <c r="F273" s="56"/>
    </row>
    <row r="274" ht="12">
      <c r="F274" s="56"/>
    </row>
    <row r="275" ht="12">
      <c r="F275" s="56"/>
    </row>
    <row r="276" ht="12">
      <c r="F276" s="56"/>
    </row>
    <row r="277" ht="12">
      <c r="F277" s="56"/>
    </row>
    <row r="278" ht="12">
      <c r="F278" s="56"/>
    </row>
    <row r="279" ht="12">
      <c r="F279" s="56"/>
    </row>
    <row r="280" ht="12">
      <c r="F280" s="56"/>
    </row>
    <row r="281" ht="12">
      <c r="F281" s="56"/>
    </row>
    <row r="282" ht="12">
      <c r="F282" s="56"/>
    </row>
    <row r="283" ht="12">
      <c r="F283" s="56"/>
    </row>
    <row r="284" ht="12">
      <c r="F284" s="56"/>
    </row>
    <row r="285" ht="12">
      <c r="F285" s="56"/>
    </row>
    <row r="286" ht="12">
      <c r="F286" s="56"/>
    </row>
    <row r="287" ht="12">
      <c r="F287" s="56"/>
    </row>
    <row r="288" ht="12">
      <c r="F288" s="56"/>
    </row>
    <row r="289" ht="12">
      <c r="F289" s="56"/>
    </row>
    <row r="290" ht="12">
      <c r="F290" s="56"/>
    </row>
    <row r="291" ht="12">
      <c r="F291" s="56"/>
    </row>
    <row r="292" ht="12">
      <c r="F292" s="56"/>
    </row>
    <row r="293" ht="12">
      <c r="F293" s="56"/>
    </row>
    <row r="294" ht="12">
      <c r="F294" s="56"/>
    </row>
    <row r="295" ht="12">
      <c r="F295" s="56"/>
    </row>
    <row r="296" ht="12">
      <c r="F296" s="56"/>
    </row>
    <row r="297" ht="12">
      <c r="F297" s="56"/>
    </row>
    <row r="298" ht="12">
      <c r="F298" s="56"/>
    </row>
    <row r="299" ht="12">
      <c r="F299" s="56"/>
    </row>
    <row r="300" ht="12">
      <c r="F300" s="56"/>
    </row>
    <row r="301" ht="12">
      <c r="F301" s="56"/>
    </row>
    <row r="302" ht="12">
      <c r="F302" s="56"/>
    </row>
    <row r="303" ht="12">
      <c r="F303" s="56"/>
    </row>
    <row r="304" ht="12">
      <c r="F304" s="56"/>
    </row>
    <row r="305" ht="12">
      <c r="F305" s="56"/>
    </row>
    <row r="306" ht="12">
      <c r="F306" s="56"/>
    </row>
    <row r="307" ht="12">
      <c r="F307" s="56"/>
    </row>
    <row r="308" ht="12">
      <c r="F308" s="56"/>
    </row>
    <row r="309" ht="12">
      <c r="F309" s="56"/>
    </row>
    <row r="310" ht="12">
      <c r="F310" s="56"/>
    </row>
    <row r="311" ht="12">
      <c r="F311" s="56"/>
    </row>
    <row r="312" ht="12">
      <c r="F312" s="56"/>
    </row>
    <row r="313" ht="12">
      <c r="F313" s="56"/>
    </row>
    <row r="314" ht="12">
      <c r="F314" s="56"/>
    </row>
    <row r="315" ht="12">
      <c r="F315" s="56"/>
    </row>
    <row r="316" ht="12">
      <c r="F316" s="56"/>
    </row>
    <row r="317" ht="12">
      <c r="F317" s="56"/>
    </row>
    <row r="318" ht="12">
      <c r="F318" s="56"/>
    </row>
    <row r="319" ht="12">
      <c r="F319" s="56"/>
    </row>
    <row r="320" ht="12">
      <c r="F320" s="56"/>
    </row>
    <row r="321" ht="12">
      <c r="F321" s="56"/>
    </row>
    <row r="322" ht="12">
      <c r="F322" s="56"/>
    </row>
    <row r="323" ht="12">
      <c r="F323" s="56"/>
    </row>
    <row r="324" ht="12">
      <c r="F324" s="56"/>
    </row>
    <row r="325" ht="12">
      <c r="F325" s="56"/>
    </row>
    <row r="326" ht="12">
      <c r="F326" s="56"/>
    </row>
    <row r="327" ht="12">
      <c r="F327" s="56"/>
    </row>
    <row r="328" ht="12">
      <c r="F328" s="56"/>
    </row>
    <row r="329" ht="12">
      <c r="F329" s="56"/>
    </row>
    <row r="330" ht="12">
      <c r="F330" s="56"/>
    </row>
    <row r="331" ht="12">
      <c r="F331" s="56"/>
    </row>
    <row r="332" ht="12">
      <c r="F332" s="56"/>
    </row>
    <row r="333" ht="12">
      <c r="F333" s="56"/>
    </row>
    <row r="334" ht="12">
      <c r="F334" s="56"/>
    </row>
    <row r="335" ht="12">
      <c r="F335" s="56"/>
    </row>
    <row r="336" ht="12">
      <c r="F336" s="56"/>
    </row>
    <row r="337" ht="12">
      <c r="F337" s="56"/>
    </row>
    <row r="338" ht="12">
      <c r="F338" s="56"/>
    </row>
    <row r="339" ht="12">
      <c r="F339" s="56"/>
    </row>
    <row r="340" ht="12">
      <c r="F340" s="56"/>
    </row>
    <row r="341" ht="12">
      <c r="F341" s="56"/>
    </row>
    <row r="342" ht="12">
      <c r="F342" s="56"/>
    </row>
    <row r="343" ht="12">
      <c r="F343" s="56"/>
    </row>
    <row r="344" ht="12">
      <c r="F344" s="56"/>
    </row>
    <row r="345" ht="12">
      <c r="F345" s="56"/>
    </row>
    <row r="346" ht="12">
      <c r="F346" s="56"/>
    </row>
    <row r="347" ht="12">
      <c r="F347" s="56"/>
    </row>
    <row r="348" ht="12">
      <c r="F348" s="56"/>
    </row>
    <row r="349" ht="12">
      <c r="F349" s="56"/>
    </row>
    <row r="350" ht="12">
      <c r="F350" s="56"/>
    </row>
    <row r="351" ht="12">
      <c r="F351" s="56"/>
    </row>
    <row r="352" ht="12">
      <c r="F352" s="56"/>
    </row>
    <row r="353" ht="12">
      <c r="F353" s="56"/>
    </row>
    <row r="354" ht="12">
      <c r="F354" s="56"/>
    </row>
    <row r="355" ht="12">
      <c r="F355" s="56"/>
    </row>
    <row r="356" ht="12">
      <c r="F356" s="56"/>
    </row>
    <row r="357" ht="12">
      <c r="F357" s="56"/>
    </row>
    <row r="358" ht="12">
      <c r="F358" s="56"/>
    </row>
    <row r="359" ht="12">
      <c r="F359" s="56"/>
    </row>
    <row r="360" ht="12">
      <c r="F360" s="56"/>
    </row>
    <row r="361" ht="12">
      <c r="F361" s="56"/>
    </row>
    <row r="362" ht="12">
      <c r="F362" s="56"/>
    </row>
    <row r="363" ht="12">
      <c r="F363" s="56"/>
    </row>
    <row r="364" ht="12">
      <c r="F364" s="56"/>
    </row>
    <row r="365" ht="12">
      <c r="F365" s="56"/>
    </row>
    <row r="366" ht="12">
      <c r="F366" s="56"/>
    </row>
    <row r="367" ht="12">
      <c r="F367" s="56"/>
    </row>
    <row r="368" ht="12">
      <c r="F368" s="56"/>
    </row>
    <row r="369" ht="12">
      <c r="F369" s="56"/>
    </row>
    <row r="370" ht="12">
      <c r="F370" s="56"/>
    </row>
    <row r="371" ht="12">
      <c r="F371" s="56"/>
    </row>
    <row r="372" ht="12">
      <c r="F372" s="56"/>
    </row>
    <row r="373" ht="12">
      <c r="F373" s="56"/>
    </row>
    <row r="374" ht="12">
      <c r="F374" s="56"/>
    </row>
    <row r="375" ht="12">
      <c r="F375" s="56"/>
    </row>
    <row r="376" ht="12">
      <c r="F376" s="56"/>
    </row>
    <row r="377" ht="12">
      <c r="F377" s="56"/>
    </row>
    <row r="378" ht="12">
      <c r="F378" s="56"/>
    </row>
    <row r="379" ht="12">
      <c r="F379" s="56"/>
    </row>
    <row r="380" ht="12">
      <c r="F380" s="56"/>
    </row>
    <row r="381" ht="12">
      <c r="F381" s="56"/>
    </row>
    <row r="382" ht="12">
      <c r="F382" s="56"/>
    </row>
    <row r="383" ht="12">
      <c r="F383" s="56"/>
    </row>
    <row r="384" ht="12">
      <c r="F384" s="56"/>
    </row>
    <row r="385" ht="12">
      <c r="F385" s="56"/>
    </row>
    <row r="386" ht="12">
      <c r="F386" s="56"/>
    </row>
    <row r="387" ht="12">
      <c r="F387" s="56"/>
    </row>
    <row r="388" ht="12">
      <c r="F388" s="56"/>
    </row>
    <row r="389" ht="12">
      <c r="F389" s="56"/>
    </row>
    <row r="390" ht="12">
      <c r="F390" s="56"/>
    </row>
    <row r="391" ht="12">
      <c r="F391" s="56"/>
    </row>
    <row r="392" ht="12">
      <c r="F392" s="56"/>
    </row>
    <row r="393" ht="12">
      <c r="F393" s="56"/>
    </row>
    <row r="394" ht="12">
      <c r="F394" s="56"/>
    </row>
    <row r="395" ht="12">
      <c r="F395" s="56"/>
    </row>
    <row r="396" ht="12">
      <c r="F396" s="56"/>
    </row>
    <row r="397" ht="12">
      <c r="F397" s="56"/>
    </row>
    <row r="398" ht="12">
      <c r="F398" s="56"/>
    </row>
    <row r="399" ht="12">
      <c r="F399" s="56"/>
    </row>
    <row r="400" ht="12">
      <c r="F400" s="56"/>
    </row>
    <row r="401" ht="12">
      <c r="F401" s="56"/>
    </row>
    <row r="402" ht="12">
      <c r="F402" s="56"/>
    </row>
    <row r="403" ht="12">
      <c r="F403" s="56"/>
    </row>
    <row r="404" ht="12">
      <c r="F404" s="56"/>
    </row>
    <row r="405" ht="12">
      <c r="F405" s="56"/>
    </row>
    <row r="406" ht="12">
      <c r="F406" s="56"/>
    </row>
    <row r="407" ht="12">
      <c r="F407" s="56"/>
    </row>
    <row r="408" ht="12">
      <c r="F408" s="56"/>
    </row>
    <row r="409" ht="12">
      <c r="F409" s="56"/>
    </row>
    <row r="410" ht="12">
      <c r="F410" s="56"/>
    </row>
    <row r="411" ht="12">
      <c r="F411" s="56"/>
    </row>
    <row r="412" ht="12">
      <c r="F412" s="56"/>
    </row>
    <row r="413" ht="12">
      <c r="F413" s="56"/>
    </row>
    <row r="414" ht="12">
      <c r="F414" s="56"/>
    </row>
    <row r="415" ht="12">
      <c r="F415" s="56"/>
    </row>
    <row r="416" ht="12">
      <c r="F416" s="56"/>
    </row>
    <row r="417" ht="12">
      <c r="F417" s="56"/>
    </row>
    <row r="418" ht="12">
      <c r="F418" s="56"/>
    </row>
    <row r="419" ht="12">
      <c r="F419" s="56"/>
    </row>
    <row r="420" ht="12">
      <c r="F420" s="56"/>
    </row>
    <row r="421" ht="12">
      <c r="F421" s="56"/>
    </row>
    <row r="422" ht="12">
      <c r="F422" s="56"/>
    </row>
    <row r="423" ht="12">
      <c r="F423" s="56"/>
    </row>
    <row r="424" ht="12">
      <c r="F424" s="56"/>
    </row>
    <row r="425" ht="12">
      <c r="F425" s="56"/>
    </row>
    <row r="426" ht="12">
      <c r="F426" s="56"/>
    </row>
    <row r="427" ht="12">
      <c r="F427" s="56"/>
    </row>
    <row r="428" ht="12">
      <c r="F428" s="56"/>
    </row>
    <row r="429" ht="12">
      <c r="F429" s="56"/>
    </row>
    <row r="430" ht="12">
      <c r="F430" s="56"/>
    </row>
    <row r="431" ht="12">
      <c r="F431" s="56"/>
    </row>
    <row r="432" ht="12">
      <c r="F432" s="56"/>
    </row>
    <row r="433" ht="12">
      <c r="F433" s="56"/>
    </row>
    <row r="434" ht="12">
      <c r="F434" s="56"/>
    </row>
    <row r="435" ht="12">
      <c r="F435" s="56"/>
    </row>
    <row r="436" ht="12">
      <c r="F436" s="56"/>
    </row>
    <row r="437" ht="12">
      <c r="F437" s="56"/>
    </row>
    <row r="438" ht="12">
      <c r="F438" s="56"/>
    </row>
    <row r="439" ht="12">
      <c r="F439" s="56"/>
    </row>
    <row r="440" ht="12">
      <c r="F440" s="56"/>
    </row>
    <row r="441" ht="12">
      <c r="F441" s="56"/>
    </row>
    <row r="442" ht="12">
      <c r="F442" s="56"/>
    </row>
    <row r="443" ht="12">
      <c r="F443" s="56"/>
    </row>
  </sheetData>
  <mergeCells count="8">
    <mergeCell ref="A54:I54"/>
    <mergeCell ref="A53:G53"/>
    <mergeCell ref="A1:I1"/>
    <mergeCell ref="A2:I2"/>
    <mergeCell ref="A3:I3"/>
    <mergeCell ref="A4:I4"/>
    <mergeCell ref="A52:I52"/>
    <mergeCell ref="A51:I51"/>
  </mergeCells>
  <printOptions/>
  <pageMargins left="0.75" right="0.75" top="1" bottom="1" header="0.5" footer="0.5"/>
  <pageSetup firstPageNumber="2" useFirstPageNumber="1" fitToHeight="1" fitToWidth="1" horizontalDpi="600" verticalDpi="600" orientation="portrait" scale="93" r:id="rId1"/>
  <headerFooter alignWithMargins="0">
    <oddFooter>&amp;L9/20/04
&amp;CPage 2&amp;ROffice of IRAA</oddFooter>
  </headerFooter>
</worksheet>
</file>

<file path=xl/worksheets/sheet3.xml><?xml version="1.0" encoding="utf-8"?>
<worksheet xmlns="http://schemas.openxmlformats.org/spreadsheetml/2006/main" xmlns:r="http://schemas.openxmlformats.org/officeDocument/2006/relationships">
  <dimension ref="A1:H347"/>
  <sheetViews>
    <sheetView workbookViewId="0" topLeftCell="A1">
      <pane ySplit="6" topLeftCell="BM7" activePane="bottomLeft" state="frozen"/>
      <selection pane="topLeft" activeCell="A1" sqref="A1"/>
      <selection pane="bottomLeft" activeCell="B96" sqref="B96"/>
    </sheetView>
  </sheetViews>
  <sheetFormatPr defaultColWidth="9.140625" defaultRowHeight="12.75"/>
  <cols>
    <col min="1" max="1" width="16.140625" style="587" customWidth="1"/>
    <col min="2" max="2" width="13.421875" style="587" bestFit="1" customWidth="1"/>
    <col min="3" max="3" width="29.00390625" style="587" bestFit="1" customWidth="1"/>
    <col min="4" max="4" width="5.57421875" style="748" bestFit="1" customWidth="1"/>
    <col min="5" max="5" width="7.421875" style="748" bestFit="1" customWidth="1"/>
    <col min="6" max="6" width="5.57421875" style="748" bestFit="1" customWidth="1"/>
    <col min="7" max="7" width="11.8515625" style="755" bestFit="1" customWidth="1"/>
    <col min="8" max="16384" width="9.140625" style="587" customWidth="1"/>
  </cols>
  <sheetData>
    <row r="1" spans="1:8" s="39" customFormat="1" ht="12.75">
      <c r="A1" s="784" t="s">
        <v>0</v>
      </c>
      <c r="B1" s="784"/>
      <c r="C1" s="784"/>
      <c r="D1" s="784"/>
      <c r="E1" s="784"/>
      <c r="F1" s="784"/>
      <c r="G1" s="784"/>
      <c r="H1" s="497"/>
    </row>
    <row r="2" spans="1:8" s="39" customFormat="1" ht="12.75">
      <c r="A2" s="784" t="s">
        <v>497</v>
      </c>
      <c r="B2" s="785"/>
      <c r="C2" s="785"/>
      <c r="D2" s="785"/>
      <c r="E2" s="785"/>
      <c r="F2" s="785"/>
      <c r="G2" s="785"/>
      <c r="H2" s="1"/>
    </row>
    <row r="3" spans="1:8" s="39" customFormat="1" ht="12.75">
      <c r="A3" s="786" t="s">
        <v>1</v>
      </c>
      <c r="B3" s="786"/>
      <c r="C3" s="786"/>
      <c r="D3" s="786"/>
      <c r="E3" s="786"/>
      <c r="F3" s="786"/>
      <c r="G3" s="786"/>
      <c r="H3" s="498"/>
    </row>
    <row r="4" spans="1:8" s="39" customFormat="1" ht="18.75" customHeight="1">
      <c r="A4" s="404" t="s">
        <v>189</v>
      </c>
      <c r="B4" s="498"/>
      <c r="C4" s="498"/>
      <c r="D4" s="742"/>
      <c r="E4" s="742"/>
      <c r="F4" s="742"/>
      <c r="G4" s="750"/>
      <c r="H4" s="498"/>
    </row>
    <row r="6" spans="1:7" ht="38.25">
      <c r="A6" s="501" t="s">
        <v>3</v>
      </c>
      <c r="B6" s="787" t="s">
        <v>190</v>
      </c>
      <c r="C6" s="787"/>
      <c r="D6" s="502" t="s">
        <v>191</v>
      </c>
      <c r="E6" s="502" t="s">
        <v>192</v>
      </c>
      <c r="F6" s="503" t="s">
        <v>6</v>
      </c>
      <c r="G6" s="504" t="s">
        <v>193</v>
      </c>
    </row>
    <row r="7" spans="1:8" ht="12.75">
      <c r="A7" s="733" t="s">
        <v>12</v>
      </c>
      <c r="B7" s="616" t="s">
        <v>194</v>
      </c>
      <c r="C7" s="616" t="s">
        <v>53</v>
      </c>
      <c r="D7" s="743">
        <v>16</v>
      </c>
      <c r="E7" s="743">
        <v>2</v>
      </c>
      <c r="F7" s="743">
        <f>SUM(D7:E7)</f>
        <v>18</v>
      </c>
      <c r="G7" s="751">
        <f>F7/$F$58</f>
        <v>0.011553273427471117</v>
      </c>
      <c r="H7" s="589"/>
    </row>
    <row r="8" spans="1:8" ht="12.75">
      <c r="A8" s="735"/>
      <c r="B8" s="617" t="s">
        <v>195</v>
      </c>
      <c r="C8" s="617" t="s">
        <v>54</v>
      </c>
      <c r="D8" s="744">
        <v>67</v>
      </c>
      <c r="E8" s="744">
        <v>3</v>
      </c>
      <c r="F8" s="743">
        <f aca="true" t="shared" si="0" ref="F8:F57">SUM(D8:E8)</f>
        <v>70</v>
      </c>
      <c r="G8" s="751">
        <f aca="true" t="shared" si="1" ref="G8:G58">F8/$F$58</f>
        <v>0.044929396662387676</v>
      </c>
      <c r="H8" s="590"/>
    </row>
    <row r="9" spans="1:8" ht="12.75">
      <c r="A9" s="735"/>
      <c r="B9" s="617" t="s">
        <v>196</v>
      </c>
      <c r="C9" s="617" t="s">
        <v>54</v>
      </c>
      <c r="D9" s="745">
        <v>1</v>
      </c>
      <c r="E9" s="745"/>
      <c r="F9" s="743">
        <f t="shared" si="0"/>
        <v>1</v>
      </c>
      <c r="G9" s="751">
        <f t="shared" si="1"/>
        <v>0.0006418485237483953</v>
      </c>
      <c r="H9" s="590"/>
    </row>
    <row r="10" spans="1:7" ht="12.75">
      <c r="A10" s="735"/>
      <c r="B10" s="619" t="s">
        <v>197</v>
      </c>
      <c r="C10" s="619" t="s">
        <v>12</v>
      </c>
      <c r="D10" s="746">
        <v>1</v>
      </c>
      <c r="E10" s="746"/>
      <c r="F10" s="743">
        <f t="shared" si="0"/>
        <v>1</v>
      </c>
      <c r="G10" s="751">
        <f t="shared" si="1"/>
        <v>0.0006418485237483953</v>
      </c>
    </row>
    <row r="11" spans="1:8" ht="12.75">
      <c r="A11" s="735"/>
      <c r="B11" s="617" t="s">
        <v>198</v>
      </c>
      <c r="C11" s="617" t="s">
        <v>12</v>
      </c>
      <c r="D11" s="745">
        <v>4</v>
      </c>
      <c r="E11" s="745"/>
      <c r="F11" s="743">
        <f t="shared" si="0"/>
        <v>4</v>
      </c>
      <c r="G11" s="751">
        <f t="shared" si="1"/>
        <v>0.0025673940949935813</v>
      </c>
      <c r="H11" s="590"/>
    </row>
    <row r="12" spans="1:8" ht="12.75" customHeight="1">
      <c r="A12" s="735"/>
      <c r="B12" s="617" t="s">
        <v>252</v>
      </c>
      <c r="C12" s="617" t="s">
        <v>253</v>
      </c>
      <c r="D12" s="745">
        <v>44</v>
      </c>
      <c r="E12" s="745"/>
      <c r="F12" s="743">
        <f t="shared" si="0"/>
        <v>44</v>
      </c>
      <c r="G12" s="751">
        <f t="shared" si="1"/>
        <v>0.028241335044929396</v>
      </c>
      <c r="H12" s="590"/>
    </row>
    <row r="13" spans="1:7" ht="12.75">
      <c r="A13" s="735"/>
      <c r="B13" s="619" t="s">
        <v>202</v>
      </c>
      <c r="C13" s="619" t="s">
        <v>203</v>
      </c>
      <c r="D13" s="746">
        <v>71</v>
      </c>
      <c r="E13" s="746"/>
      <c r="F13" s="743">
        <f t="shared" si="0"/>
        <v>71</v>
      </c>
      <c r="G13" s="751">
        <f t="shared" si="1"/>
        <v>0.045571245186136075</v>
      </c>
    </row>
    <row r="14" spans="1:7" ht="12.75">
      <c r="A14" s="735"/>
      <c r="B14" s="619" t="s">
        <v>204</v>
      </c>
      <c r="C14" s="619" t="s">
        <v>203</v>
      </c>
      <c r="D14" s="746">
        <v>3</v>
      </c>
      <c r="E14" s="746"/>
      <c r="F14" s="743">
        <f t="shared" si="0"/>
        <v>3</v>
      </c>
      <c r="G14" s="751">
        <f t="shared" si="1"/>
        <v>0.0019255455712451862</v>
      </c>
    </row>
    <row r="15" spans="1:7" ht="12.75">
      <c r="A15" s="735"/>
      <c r="B15" s="619" t="s">
        <v>210</v>
      </c>
      <c r="C15" s="619" t="s">
        <v>502</v>
      </c>
      <c r="D15" s="746">
        <v>3</v>
      </c>
      <c r="E15" s="746"/>
      <c r="F15" s="743">
        <f t="shared" si="0"/>
        <v>3</v>
      </c>
      <c r="G15" s="751">
        <f t="shared" si="1"/>
        <v>0.0019255455712451862</v>
      </c>
    </row>
    <row r="16" spans="1:7" ht="12.75">
      <c r="A16" s="735"/>
      <c r="B16" s="619" t="s">
        <v>211</v>
      </c>
      <c r="C16" s="619" t="s">
        <v>55</v>
      </c>
      <c r="D16" s="746">
        <v>19</v>
      </c>
      <c r="E16" s="746"/>
      <c r="F16" s="743">
        <f t="shared" si="0"/>
        <v>19</v>
      </c>
      <c r="G16" s="751">
        <f t="shared" si="1"/>
        <v>0.012195121951219513</v>
      </c>
    </row>
    <row r="17" spans="1:7" ht="12.75">
      <c r="A17" s="735"/>
      <c r="B17" s="619" t="s">
        <v>561</v>
      </c>
      <c r="C17" s="619" t="s">
        <v>55</v>
      </c>
      <c r="D17" s="746"/>
      <c r="E17" s="746">
        <v>1</v>
      </c>
      <c r="F17" s="743">
        <f t="shared" si="0"/>
        <v>1</v>
      </c>
      <c r="G17" s="751">
        <f t="shared" si="1"/>
        <v>0.0006418485237483953</v>
      </c>
    </row>
    <row r="18" spans="1:7" ht="12.75">
      <c r="A18" s="735"/>
      <c r="B18" s="619" t="s">
        <v>212</v>
      </c>
      <c r="C18" s="619" t="s">
        <v>567</v>
      </c>
      <c r="D18" s="746">
        <v>1</v>
      </c>
      <c r="E18" s="746"/>
      <c r="F18" s="743">
        <f t="shared" si="0"/>
        <v>1</v>
      </c>
      <c r="G18" s="751">
        <f t="shared" si="1"/>
        <v>0.0006418485237483953</v>
      </c>
    </row>
    <row r="19" spans="1:7" ht="12.75">
      <c r="A19" s="735"/>
      <c r="B19" s="619" t="s">
        <v>213</v>
      </c>
      <c r="C19" s="619" t="s">
        <v>503</v>
      </c>
      <c r="D19" s="746">
        <v>167</v>
      </c>
      <c r="E19" s="746">
        <v>8</v>
      </c>
      <c r="F19" s="743">
        <f t="shared" si="0"/>
        <v>175</v>
      </c>
      <c r="G19" s="751">
        <f t="shared" si="1"/>
        <v>0.1123234916559692</v>
      </c>
    </row>
    <row r="20" spans="1:7" ht="12.75">
      <c r="A20" s="735"/>
      <c r="B20" s="619" t="s">
        <v>214</v>
      </c>
      <c r="C20" s="619" t="s">
        <v>58</v>
      </c>
      <c r="D20" s="746">
        <v>2</v>
      </c>
      <c r="E20" s="746"/>
      <c r="F20" s="743">
        <f t="shared" si="0"/>
        <v>2</v>
      </c>
      <c r="G20" s="751">
        <f t="shared" si="1"/>
        <v>0.0012836970474967907</v>
      </c>
    </row>
    <row r="21" spans="1:7" ht="12.75">
      <c r="A21" s="735"/>
      <c r="B21" s="619" t="s">
        <v>215</v>
      </c>
      <c r="C21" s="619" t="s">
        <v>59</v>
      </c>
      <c r="D21" s="746">
        <v>13</v>
      </c>
      <c r="E21" s="746">
        <v>2</v>
      </c>
      <c r="F21" s="743">
        <f t="shared" si="0"/>
        <v>15</v>
      </c>
      <c r="G21" s="751">
        <f t="shared" si="1"/>
        <v>0.009627727856225931</v>
      </c>
    </row>
    <row r="22" spans="1:7" ht="12.75">
      <c r="A22" s="735"/>
      <c r="B22" s="619" t="s">
        <v>504</v>
      </c>
      <c r="C22" s="619" t="s">
        <v>59</v>
      </c>
      <c r="D22" s="746">
        <v>1</v>
      </c>
      <c r="E22" s="746"/>
      <c r="F22" s="743">
        <f t="shared" si="0"/>
        <v>1</v>
      </c>
      <c r="G22" s="751">
        <f t="shared" si="1"/>
        <v>0.0006418485237483953</v>
      </c>
    </row>
    <row r="23" spans="1:7" ht="12.75">
      <c r="A23" s="735"/>
      <c r="B23" s="619" t="s">
        <v>216</v>
      </c>
      <c r="C23" s="619" t="s">
        <v>60</v>
      </c>
      <c r="D23" s="746">
        <v>74</v>
      </c>
      <c r="E23" s="746">
        <v>3</v>
      </c>
      <c r="F23" s="743">
        <f t="shared" si="0"/>
        <v>77</v>
      </c>
      <c r="G23" s="751">
        <f t="shared" si="1"/>
        <v>0.04942233632862644</v>
      </c>
    </row>
    <row r="24" spans="1:7" ht="12.75">
      <c r="A24" s="735"/>
      <c r="B24" s="619" t="s">
        <v>208</v>
      </c>
      <c r="C24" s="619" t="s">
        <v>209</v>
      </c>
      <c r="D24" s="746">
        <v>5</v>
      </c>
      <c r="E24" s="746"/>
      <c r="F24" s="743">
        <f t="shared" si="0"/>
        <v>5</v>
      </c>
      <c r="G24" s="751">
        <f t="shared" si="1"/>
        <v>0.003209242618741977</v>
      </c>
    </row>
    <row r="25" spans="1:7" ht="12.75">
      <c r="A25" s="735"/>
      <c r="B25" s="619" t="s">
        <v>217</v>
      </c>
      <c r="C25" s="619" t="s">
        <v>61</v>
      </c>
      <c r="D25" s="746">
        <v>2</v>
      </c>
      <c r="E25" s="746"/>
      <c r="F25" s="743">
        <f t="shared" si="0"/>
        <v>2</v>
      </c>
      <c r="G25" s="751">
        <f t="shared" si="1"/>
        <v>0.0012836970474967907</v>
      </c>
    </row>
    <row r="26" spans="1:7" ht="12.75">
      <c r="A26" s="735"/>
      <c r="B26" s="619" t="s">
        <v>205</v>
      </c>
      <c r="C26" s="619" t="s">
        <v>206</v>
      </c>
      <c r="D26" s="746">
        <v>7</v>
      </c>
      <c r="E26" s="746"/>
      <c r="F26" s="743">
        <f t="shared" si="0"/>
        <v>7</v>
      </c>
      <c r="G26" s="751">
        <f t="shared" si="1"/>
        <v>0.004492939666238768</v>
      </c>
    </row>
    <row r="27" spans="1:7" ht="12.75">
      <c r="A27" s="735"/>
      <c r="B27" s="619" t="s">
        <v>207</v>
      </c>
      <c r="C27" s="619" t="s">
        <v>206</v>
      </c>
      <c r="D27" s="746">
        <v>1</v>
      </c>
      <c r="E27" s="746"/>
      <c r="F27" s="743">
        <f t="shared" si="0"/>
        <v>1</v>
      </c>
      <c r="G27" s="751">
        <f t="shared" si="1"/>
        <v>0.0006418485237483953</v>
      </c>
    </row>
    <row r="28" spans="1:7" ht="12.75">
      <c r="A28" s="735"/>
      <c r="B28" s="619" t="s">
        <v>218</v>
      </c>
      <c r="C28" s="619" t="s">
        <v>64</v>
      </c>
      <c r="D28" s="746">
        <v>43</v>
      </c>
      <c r="E28" s="746">
        <v>9</v>
      </c>
      <c r="F28" s="743">
        <f t="shared" si="0"/>
        <v>52</v>
      </c>
      <c r="G28" s="751">
        <f t="shared" si="1"/>
        <v>0.03337612323491656</v>
      </c>
    </row>
    <row r="29" spans="1:7" ht="12.75">
      <c r="A29" s="735"/>
      <c r="B29" s="619" t="s">
        <v>505</v>
      </c>
      <c r="C29" s="619" t="s">
        <v>65</v>
      </c>
      <c r="D29" s="746">
        <v>6</v>
      </c>
      <c r="E29" s="746"/>
      <c r="F29" s="743">
        <f t="shared" si="0"/>
        <v>6</v>
      </c>
      <c r="G29" s="751">
        <f t="shared" si="1"/>
        <v>0.0038510911424903724</v>
      </c>
    </row>
    <row r="30" spans="1:7" ht="12.75">
      <c r="A30" s="735"/>
      <c r="B30" s="619" t="s">
        <v>506</v>
      </c>
      <c r="C30" s="619" t="s">
        <v>507</v>
      </c>
      <c r="D30" s="746">
        <v>3</v>
      </c>
      <c r="E30" s="746"/>
      <c r="F30" s="743">
        <f t="shared" si="0"/>
        <v>3</v>
      </c>
      <c r="G30" s="751">
        <f t="shared" si="1"/>
        <v>0.0019255455712451862</v>
      </c>
    </row>
    <row r="31" spans="1:7" ht="12.75">
      <c r="A31" s="735"/>
      <c r="B31" s="619" t="s">
        <v>219</v>
      </c>
      <c r="C31" s="619" t="s">
        <v>220</v>
      </c>
      <c r="D31" s="746">
        <v>22</v>
      </c>
      <c r="E31" s="746">
        <v>3</v>
      </c>
      <c r="F31" s="743">
        <f t="shared" si="0"/>
        <v>25</v>
      </c>
      <c r="G31" s="751">
        <f t="shared" si="1"/>
        <v>0.016046213093709884</v>
      </c>
    </row>
    <row r="32" spans="1:7" ht="12.75">
      <c r="A32" s="735"/>
      <c r="B32" s="619" t="s">
        <v>221</v>
      </c>
      <c r="C32" s="619" t="s">
        <v>222</v>
      </c>
      <c r="D32" s="746">
        <v>23</v>
      </c>
      <c r="E32" s="746"/>
      <c r="F32" s="743">
        <f t="shared" si="0"/>
        <v>23</v>
      </c>
      <c r="G32" s="751">
        <f t="shared" si="1"/>
        <v>0.014762516046213094</v>
      </c>
    </row>
    <row r="33" spans="1:7" ht="12.75">
      <c r="A33" s="735"/>
      <c r="B33" s="619" t="s">
        <v>223</v>
      </c>
      <c r="C33" s="619" t="s">
        <v>175</v>
      </c>
      <c r="D33" s="746">
        <v>1</v>
      </c>
      <c r="E33" s="746">
        <v>2</v>
      </c>
      <c r="F33" s="743">
        <f t="shared" si="0"/>
        <v>3</v>
      </c>
      <c r="G33" s="751">
        <f t="shared" si="1"/>
        <v>0.0019255455712451862</v>
      </c>
    </row>
    <row r="34" spans="1:7" ht="12.75">
      <c r="A34" s="735"/>
      <c r="B34" s="619" t="s">
        <v>224</v>
      </c>
      <c r="C34" s="619" t="s">
        <v>68</v>
      </c>
      <c r="D34" s="746">
        <v>23</v>
      </c>
      <c r="E34" s="746"/>
      <c r="F34" s="743">
        <f t="shared" si="0"/>
        <v>23</v>
      </c>
      <c r="G34" s="751">
        <f t="shared" si="1"/>
        <v>0.014762516046213094</v>
      </c>
    </row>
    <row r="35" spans="1:7" ht="12.75">
      <c r="A35" s="735"/>
      <c r="B35" s="619" t="s">
        <v>225</v>
      </c>
      <c r="C35" s="619" t="s">
        <v>68</v>
      </c>
      <c r="D35" s="746">
        <v>1</v>
      </c>
      <c r="E35" s="746"/>
      <c r="F35" s="743">
        <f t="shared" si="0"/>
        <v>1</v>
      </c>
      <c r="G35" s="751">
        <f t="shared" si="1"/>
        <v>0.0006418485237483953</v>
      </c>
    </row>
    <row r="36" spans="1:7" ht="12.75">
      <c r="A36" s="735"/>
      <c r="B36" s="619" t="s">
        <v>226</v>
      </c>
      <c r="C36" s="619" t="s">
        <v>70</v>
      </c>
      <c r="D36" s="746">
        <v>10</v>
      </c>
      <c r="E36" s="746"/>
      <c r="F36" s="743">
        <f t="shared" si="0"/>
        <v>10</v>
      </c>
      <c r="G36" s="751">
        <f t="shared" si="1"/>
        <v>0.006418485237483954</v>
      </c>
    </row>
    <row r="37" spans="1:7" ht="12.75">
      <c r="A37" s="735"/>
      <c r="B37" s="619" t="s">
        <v>227</v>
      </c>
      <c r="C37" s="619" t="s">
        <v>70</v>
      </c>
      <c r="D37" s="746">
        <v>2</v>
      </c>
      <c r="E37" s="746"/>
      <c r="F37" s="743">
        <f t="shared" si="0"/>
        <v>2</v>
      </c>
      <c r="G37" s="751">
        <f t="shared" si="1"/>
        <v>0.0012836970474967907</v>
      </c>
    </row>
    <row r="38" spans="1:7" ht="12.75">
      <c r="A38" s="735"/>
      <c r="B38" s="619" t="s">
        <v>228</v>
      </c>
      <c r="C38" s="619" t="s">
        <v>70</v>
      </c>
      <c r="D38" s="746">
        <v>1</v>
      </c>
      <c r="E38" s="746"/>
      <c r="F38" s="743">
        <f t="shared" si="0"/>
        <v>1</v>
      </c>
      <c r="G38" s="751">
        <f t="shared" si="1"/>
        <v>0.0006418485237483953</v>
      </c>
    </row>
    <row r="39" spans="1:7" ht="12.75">
      <c r="A39" s="735"/>
      <c r="B39" s="619" t="s">
        <v>229</v>
      </c>
      <c r="C39" s="619" t="s">
        <v>72</v>
      </c>
      <c r="D39" s="746">
        <v>7</v>
      </c>
      <c r="E39" s="746">
        <v>4</v>
      </c>
      <c r="F39" s="743">
        <f t="shared" si="0"/>
        <v>11</v>
      </c>
      <c r="G39" s="751">
        <f t="shared" si="1"/>
        <v>0.007060333761232349</v>
      </c>
    </row>
    <row r="40" spans="1:7" ht="12.75">
      <c r="A40" s="735"/>
      <c r="B40" s="619" t="s">
        <v>231</v>
      </c>
      <c r="C40" s="619" t="s">
        <v>73</v>
      </c>
      <c r="D40" s="746">
        <v>2</v>
      </c>
      <c r="E40" s="746"/>
      <c r="F40" s="743">
        <f t="shared" si="0"/>
        <v>2</v>
      </c>
      <c r="G40" s="751">
        <f t="shared" si="1"/>
        <v>0.0012836970474967907</v>
      </c>
    </row>
    <row r="41" spans="1:7" ht="12.75">
      <c r="A41" s="735"/>
      <c r="B41" s="619" t="s">
        <v>232</v>
      </c>
      <c r="C41" s="619" t="s">
        <v>73</v>
      </c>
      <c r="D41" s="746">
        <v>7</v>
      </c>
      <c r="E41" s="746">
        <v>4</v>
      </c>
      <c r="F41" s="743">
        <f t="shared" si="0"/>
        <v>11</v>
      </c>
      <c r="G41" s="751">
        <f t="shared" si="1"/>
        <v>0.007060333761232349</v>
      </c>
    </row>
    <row r="42" spans="1:7" ht="12.75">
      <c r="A42" s="735"/>
      <c r="B42" s="619" t="s">
        <v>234</v>
      </c>
      <c r="C42" s="619" t="s">
        <v>235</v>
      </c>
      <c r="D42" s="746">
        <v>20</v>
      </c>
      <c r="E42" s="746"/>
      <c r="F42" s="743">
        <f t="shared" si="0"/>
        <v>20</v>
      </c>
      <c r="G42" s="751">
        <f t="shared" si="1"/>
        <v>0.012836970474967908</v>
      </c>
    </row>
    <row r="43" spans="1:7" ht="12.75">
      <c r="A43" s="735"/>
      <c r="B43" s="619" t="s">
        <v>233</v>
      </c>
      <c r="C43" s="619" t="s">
        <v>74</v>
      </c>
      <c r="D43" s="746">
        <v>31</v>
      </c>
      <c r="E43" s="746">
        <v>2</v>
      </c>
      <c r="F43" s="743">
        <f t="shared" si="0"/>
        <v>33</v>
      </c>
      <c r="G43" s="751">
        <f t="shared" si="1"/>
        <v>0.021181001283697046</v>
      </c>
    </row>
    <row r="44" spans="1:7" ht="12.75">
      <c r="A44" s="735"/>
      <c r="B44" s="619" t="s">
        <v>508</v>
      </c>
      <c r="C44" s="619" t="s">
        <v>74</v>
      </c>
      <c r="D44" s="746">
        <v>1</v>
      </c>
      <c r="E44" s="746"/>
      <c r="F44" s="743">
        <f t="shared" si="0"/>
        <v>1</v>
      </c>
      <c r="G44" s="751">
        <f t="shared" si="1"/>
        <v>0.0006418485237483953</v>
      </c>
    </row>
    <row r="45" spans="1:7" ht="12.75">
      <c r="A45" s="735"/>
      <c r="B45" s="619" t="s">
        <v>236</v>
      </c>
      <c r="C45" s="619" t="s">
        <v>75</v>
      </c>
      <c r="D45" s="746">
        <v>139</v>
      </c>
      <c r="E45" s="746">
        <v>12</v>
      </c>
      <c r="F45" s="743">
        <f t="shared" si="0"/>
        <v>151</v>
      </c>
      <c r="G45" s="751">
        <f t="shared" si="1"/>
        <v>0.09691912708600771</v>
      </c>
    </row>
    <row r="46" spans="1:7" ht="12.75">
      <c r="A46" s="735"/>
      <c r="B46" s="619" t="s">
        <v>237</v>
      </c>
      <c r="C46" s="619" t="s">
        <v>75</v>
      </c>
      <c r="D46" s="746">
        <v>1</v>
      </c>
      <c r="E46" s="746"/>
      <c r="F46" s="743">
        <f t="shared" si="0"/>
        <v>1</v>
      </c>
      <c r="G46" s="751">
        <f t="shared" si="1"/>
        <v>0.0006418485237483953</v>
      </c>
    </row>
    <row r="47" spans="1:7" ht="12.75">
      <c r="A47" s="735"/>
      <c r="B47" s="619" t="s">
        <v>238</v>
      </c>
      <c r="C47" s="619" t="s">
        <v>76</v>
      </c>
      <c r="D47" s="746">
        <v>9</v>
      </c>
      <c r="E47" s="746">
        <v>1</v>
      </c>
      <c r="F47" s="743">
        <f t="shared" si="0"/>
        <v>10</v>
      </c>
      <c r="G47" s="751">
        <f t="shared" si="1"/>
        <v>0.006418485237483954</v>
      </c>
    </row>
    <row r="48" spans="1:7" ht="12.75">
      <c r="A48" s="735"/>
      <c r="B48" s="619" t="s">
        <v>248</v>
      </c>
      <c r="C48" s="619" t="s">
        <v>77</v>
      </c>
      <c r="D48" s="746">
        <v>76</v>
      </c>
      <c r="E48" s="746">
        <v>12</v>
      </c>
      <c r="F48" s="743">
        <f t="shared" si="0"/>
        <v>88</v>
      </c>
      <c r="G48" s="751">
        <f t="shared" si="1"/>
        <v>0.05648267008985879</v>
      </c>
    </row>
    <row r="49" spans="1:7" ht="12.75">
      <c r="A49" s="736"/>
      <c r="B49" s="619" t="s">
        <v>250</v>
      </c>
      <c r="C49" s="619" t="s">
        <v>251</v>
      </c>
      <c r="D49" s="746">
        <v>29</v>
      </c>
      <c r="E49" s="746"/>
      <c r="F49" s="743">
        <f t="shared" si="0"/>
        <v>29</v>
      </c>
      <c r="G49" s="751">
        <f t="shared" si="1"/>
        <v>0.018613607188703467</v>
      </c>
    </row>
    <row r="50" spans="1:7" ht="12.75">
      <c r="A50" s="740" t="s">
        <v>12</v>
      </c>
      <c r="B50" s="619" t="s">
        <v>509</v>
      </c>
      <c r="C50" s="619" t="s">
        <v>251</v>
      </c>
      <c r="D50" s="746">
        <v>2</v>
      </c>
      <c r="E50" s="746"/>
      <c r="F50" s="743">
        <f t="shared" si="0"/>
        <v>2</v>
      </c>
      <c r="G50" s="751">
        <f t="shared" si="1"/>
        <v>0.0012836970474967907</v>
      </c>
    </row>
    <row r="51" spans="1:7" ht="12.75">
      <c r="A51" s="735"/>
      <c r="B51" s="619" t="s">
        <v>249</v>
      </c>
      <c r="C51" s="619" t="s">
        <v>79</v>
      </c>
      <c r="D51" s="746">
        <v>10</v>
      </c>
      <c r="E51" s="746">
        <v>1</v>
      </c>
      <c r="F51" s="743">
        <f t="shared" si="0"/>
        <v>11</v>
      </c>
      <c r="G51" s="751">
        <f t="shared" si="1"/>
        <v>0.007060333761232349</v>
      </c>
    </row>
    <row r="52" spans="1:7" ht="12.75">
      <c r="A52" s="735"/>
      <c r="B52" s="619" t="s">
        <v>242</v>
      </c>
      <c r="C52" s="619" t="s">
        <v>243</v>
      </c>
      <c r="D52" s="746">
        <v>7</v>
      </c>
      <c r="E52" s="746">
        <v>1</v>
      </c>
      <c r="F52" s="743">
        <f t="shared" si="0"/>
        <v>8</v>
      </c>
      <c r="G52" s="751">
        <f t="shared" si="1"/>
        <v>0.005134788189987163</v>
      </c>
    </row>
    <row r="53" spans="1:7" ht="12.75">
      <c r="A53" s="735"/>
      <c r="B53" s="619" t="s">
        <v>244</v>
      </c>
      <c r="C53" s="619" t="s">
        <v>245</v>
      </c>
      <c r="D53" s="746">
        <v>18</v>
      </c>
      <c r="E53" s="746">
        <v>16</v>
      </c>
      <c r="F53" s="743">
        <f t="shared" si="0"/>
        <v>34</v>
      </c>
      <c r="G53" s="751">
        <f t="shared" si="1"/>
        <v>0.021822849807445442</v>
      </c>
    </row>
    <row r="54" spans="1:7" ht="12.75">
      <c r="A54" s="735"/>
      <c r="B54" s="619" t="s">
        <v>246</v>
      </c>
      <c r="C54" s="619" t="s">
        <v>80</v>
      </c>
      <c r="D54" s="746">
        <v>103</v>
      </c>
      <c r="E54" s="746"/>
      <c r="F54" s="743">
        <f t="shared" si="0"/>
        <v>103</v>
      </c>
      <c r="G54" s="751">
        <f t="shared" si="1"/>
        <v>0.06611039794608473</v>
      </c>
    </row>
    <row r="55" spans="1:7" ht="12.75">
      <c r="A55" s="735"/>
      <c r="B55" s="619" t="s">
        <v>247</v>
      </c>
      <c r="C55" s="619" t="s">
        <v>80</v>
      </c>
      <c r="D55" s="746">
        <v>1</v>
      </c>
      <c r="E55" s="746">
        <v>2</v>
      </c>
      <c r="F55" s="743">
        <f t="shared" si="0"/>
        <v>3</v>
      </c>
      <c r="G55" s="751">
        <f t="shared" si="1"/>
        <v>0.0019255455712451862</v>
      </c>
    </row>
    <row r="56" spans="1:7" ht="12.75">
      <c r="A56" s="735"/>
      <c r="B56" s="619" t="s">
        <v>254</v>
      </c>
      <c r="C56" s="619" t="s">
        <v>255</v>
      </c>
      <c r="D56" s="746">
        <v>369</v>
      </c>
      <c r="E56" s="746"/>
      <c r="F56" s="743">
        <f t="shared" si="0"/>
        <v>369</v>
      </c>
      <c r="G56" s="751">
        <f t="shared" si="1"/>
        <v>0.23684210526315788</v>
      </c>
    </row>
    <row r="57" spans="1:7" ht="12.75">
      <c r="A57" s="736"/>
      <c r="B57" s="619" t="s">
        <v>559</v>
      </c>
      <c r="C57" s="619" t="s">
        <v>127</v>
      </c>
      <c r="D57" s="746"/>
      <c r="E57" s="746">
        <v>1</v>
      </c>
      <c r="F57" s="743">
        <f t="shared" si="0"/>
        <v>1</v>
      </c>
      <c r="G57" s="751">
        <f t="shared" si="1"/>
        <v>0.0006418485237483953</v>
      </c>
    </row>
    <row r="58" spans="1:7" ht="12.75">
      <c r="A58" s="734" t="s">
        <v>568</v>
      </c>
      <c r="B58" s="619"/>
      <c r="C58" s="619"/>
      <c r="D58" s="746">
        <f>SUM(D7:D57)</f>
        <v>1469</v>
      </c>
      <c r="E58" s="746">
        <f>SUM(E7:E57)</f>
        <v>89</v>
      </c>
      <c r="F58" s="746">
        <f>SUM(F7:F57)</f>
        <v>1558</v>
      </c>
      <c r="G58" s="751">
        <f t="shared" si="1"/>
        <v>1</v>
      </c>
    </row>
    <row r="59" spans="1:7" ht="12.75">
      <c r="A59" s="741" t="s">
        <v>16</v>
      </c>
      <c r="B59" s="619" t="s">
        <v>256</v>
      </c>
      <c r="C59" s="619" t="s">
        <v>53</v>
      </c>
      <c r="D59" s="746">
        <v>2</v>
      </c>
      <c r="E59" s="746"/>
      <c r="F59" s="746">
        <f>SUM(D59:E59)</f>
        <v>2</v>
      </c>
      <c r="G59" s="751">
        <f>F59/$F$73</f>
        <v>0.05714285714285714</v>
      </c>
    </row>
    <row r="60" spans="1:7" ht="12.75">
      <c r="A60" s="738"/>
      <c r="B60" s="619" t="s">
        <v>257</v>
      </c>
      <c r="C60" s="619" t="s">
        <v>203</v>
      </c>
      <c r="D60" s="746">
        <v>1</v>
      </c>
      <c r="E60" s="746"/>
      <c r="F60" s="746">
        <f aca="true" t="shared" si="2" ref="F60:F72">SUM(D60:E60)</f>
        <v>1</v>
      </c>
      <c r="G60" s="751">
        <f aca="true" t="shared" si="3" ref="G60:G73">F60/$F$73</f>
        <v>0.02857142857142857</v>
      </c>
    </row>
    <row r="61" spans="1:7" ht="12.75">
      <c r="A61" s="738"/>
      <c r="B61" s="619" t="s">
        <v>258</v>
      </c>
      <c r="C61" s="619" t="s">
        <v>503</v>
      </c>
      <c r="D61" s="746">
        <v>4</v>
      </c>
      <c r="E61" s="746"/>
      <c r="F61" s="746">
        <f t="shared" si="2"/>
        <v>4</v>
      </c>
      <c r="G61" s="751">
        <f t="shared" si="3"/>
        <v>0.11428571428571428</v>
      </c>
    </row>
    <row r="62" spans="1:7" ht="12.75">
      <c r="A62" s="738"/>
      <c r="B62" s="619" t="s">
        <v>259</v>
      </c>
      <c r="C62" s="619" t="s">
        <v>60</v>
      </c>
      <c r="D62" s="746">
        <v>2</v>
      </c>
      <c r="E62" s="746"/>
      <c r="F62" s="746">
        <f t="shared" si="2"/>
        <v>2</v>
      </c>
      <c r="G62" s="751">
        <f t="shared" si="3"/>
        <v>0.05714285714285714</v>
      </c>
    </row>
    <row r="63" spans="1:7" ht="12.75">
      <c r="A63" s="738"/>
      <c r="B63" s="619" t="s">
        <v>488</v>
      </c>
      <c r="C63" s="619" t="s">
        <v>345</v>
      </c>
      <c r="D63" s="746">
        <v>1</v>
      </c>
      <c r="E63" s="746"/>
      <c r="F63" s="746">
        <f t="shared" si="2"/>
        <v>1</v>
      </c>
      <c r="G63" s="751">
        <f t="shared" si="3"/>
        <v>0.02857142857142857</v>
      </c>
    </row>
    <row r="64" spans="1:7" ht="12.75">
      <c r="A64" s="738"/>
      <c r="B64" s="619" t="s">
        <v>260</v>
      </c>
      <c r="C64" s="619" t="s">
        <v>61</v>
      </c>
      <c r="D64" s="746">
        <v>1</v>
      </c>
      <c r="E64" s="746"/>
      <c r="F64" s="746">
        <f t="shared" si="2"/>
        <v>1</v>
      </c>
      <c r="G64" s="751">
        <f t="shared" si="3"/>
        <v>0.02857142857142857</v>
      </c>
    </row>
    <row r="65" spans="1:7" ht="12.75">
      <c r="A65" s="738"/>
      <c r="B65" s="619" t="s">
        <v>523</v>
      </c>
      <c r="C65" s="619" t="s">
        <v>253</v>
      </c>
      <c r="D65" s="746">
        <v>1</v>
      </c>
      <c r="E65" s="746"/>
      <c r="F65" s="746">
        <f t="shared" si="2"/>
        <v>1</v>
      </c>
      <c r="G65" s="751">
        <f t="shared" si="3"/>
        <v>0.02857142857142857</v>
      </c>
    </row>
    <row r="66" spans="1:7" ht="12.75">
      <c r="A66" s="738"/>
      <c r="B66" s="619" t="s">
        <v>261</v>
      </c>
      <c r="C66" s="619" t="s">
        <v>220</v>
      </c>
      <c r="D66" s="746">
        <v>1</v>
      </c>
      <c r="E66" s="746"/>
      <c r="F66" s="746">
        <f t="shared" si="2"/>
        <v>1</v>
      </c>
      <c r="G66" s="751">
        <f t="shared" si="3"/>
        <v>0.02857142857142857</v>
      </c>
    </row>
    <row r="67" spans="1:7" ht="12.75">
      <c r="A67" s="738"/>
      <c r="B67" s="619" t="s">
        <v>560</v>
      </c>
      <c r="C67" s="619" t="s">
        <v>68</v>
      </c>
      <c r="D67" s="746"/>
      <c r="E67" s="746">
        <v>1</v>
      </c>
      <c r="F67" s="746">
        <f t="shared" si="2"/>
        <v>1</v>
      </c>
      <c r="G67" s="751">
        <f t="shared" si="3"/>
        <v>0.02857142857142857</v>
      </c>
    </row>
    <row r="68" spans="1:7" ht="12.75">
      <c r="A68" s="738"/>
      <c r="B68" s="619" t="s">
        <v>262</v>
      </c>
      <c r="C68" s="619" t="s">
        <v>263</v>
      </c>
      <c r="D68" s="746">
        <v>10</v>
      </c>
      <c r="E68" s="746"/>
      <c r="F68" s="746">
        <f t="shared" si="2"/>
        <v>10</v>
      </c>
      <c r="G68" s="751">
        <f t="shared" si="3"/>
        <v>0.2857142857142857</v>
      </c>
    </row>
    <row r="69" spans="1:7" ht="12.75">
      <c r="A69" s="738"/>
      <c r="B69" s="619" t="s">
        <v>264</v>
      </c>
      <c r="C69" s="619" t="s">
        <v>75</v>
      </c>
      <c r="D69" s="746">
        <v>1</v>
      </c>
      <c r="E69" s="746"/>
      <c r="F69" s="746">
        <f t="shared" si="2"/>
        <v>1</v>
      </c>
      <c r="G69" s="751">
        <f t="shared" si="3"/>
        <v>0.02857142857142857</v>
      </c>
    </row>
    <row r="70" spans="1:7" ht="12.75">
      <c r="A70" s="738"/>
      <c r="B70" s="619" t="s">
        <v>524</v>
      </c>
      <c r="C70" s="619" t="s">
        <v>76</v>
      </c>
      <c r="D70" s="746">
        <v>1</v>
      </c>
      <c r="E70" s="746"/>
      <c r="F70" s="746">
        <f t="shared" si="2"/>
        <v>1</v>
      </c>
      <c r="G70" s="751">
        <f>F70/$F$73</f>
        <v>0.02857142857142857</v>
      </c>
    </row>
    <row r="71" spans="1:7" ht="12.75">
      <c r="A71" s="738"/>
      <c r="B71" s="619" t="s">
        <v>265</v>
      </c>
      <c r="C71" s="619" t="s">
        <v>80</v>
      </c>
      <c r="D71" s="746">
        <v>3</v>
      </c>
      <c r="E71" s="746"/>
      <c r="F71" s="746">
        <f t="shared" si="2"/>
        <v>3</v>
      </c>
      <c r="G71" s="751">
        <f t="shared" si="3"/>
        <v>0.08571428571428572</v>
      </c>
    </row>
    <row r="72" spans="1:7" ht="12.75">
      <c r="A72" s="738"/>
      <c r="B72" s="619" t="s">
        <v>266</v>
      </c>
      <c r="C72" s="619" t="s">
        <v>267</v>
      </c>
      <c r="D72" s="746">
        <v>6</v>
      </c>
      <c r="E72" s="746"/>
      <c r="F72" s="746">
        <f t="shared" si="2"/>
        <v>6</v>
      </c>
      <c r="G72" s="751">
        <f t="shared" si="3"/>
        <v>0.17142857142857143</v>
      </c>
    </row>
    <row r="73" spans="1:7" ht="12.75">
      <c r="A73" s="739"/>
      <c r="B73" s="619"/>
      <c r="C73" s="619"/>
      <c r="D73" s="746">
        <f>SUM(D59:D72)</f>
        <v>34</v>
      </c>
      <c r="E73" s="746">
        <f>SUM(E59:E72)</f>
        <v>1</v>
      </c>
      <c r="F73" s="746">
        <f>SUM(F59:F72)</f>
        <v>35</v>
      </c>
      <c r="G73" s="751">
        <f t="shared" si="3"/>
        <v>1</v>
      </c>
    </row>
    <row r="74" spans="1:7" ht="12.75">
      <c r="A74" s="737" t="s">
        <v>13</v>
      </c>
      <c r="B74" s="619" t="s">
        <v>268</v>
      </c>
      <c r="C74" s="619" t="s">
        <v>82</v>
      </c>
      <c r="D74" s="746">
        <v>104</v>
      </c>
      <c r="E74" s="746">
        <v>1</v>
      </c>
      <c r="F74" s="746">
        <f>SUM(D74:E74)</f>
        <v>105</v>
      </c>
      <c r="G74" s="751">
        <f>F74/$F$90</f>
        <v>0.12352941176470589</v>
      </c>
    </row>
    <row r="75" spans="1:7" ht="12.75">
      <c r="A75" s="756"/>
      <c r="B75" s="619" t="s">
        <v>269</v>
      </c>
      <c r="C75" s="619" t="s">
        <v>82</v>
      </c>
      <c r="D75" s="746">
        <v>2</v>
      </c>
      <c r="E75" s="746"/>
      <c r="F75" s="746">
        <f aca="true" t="shared" si="4" ref="F75:F90">SUM(D75:E75)</f>
        <v>2</v>
      </c>
      <c r="G75" s="751">
        <f aca="true" t="shared" si="5" ref="G75:G90">F75/$F$90</f>
        <v>0.002352941176470588</v>
      </c>
    </row>
    <row r="76" spans="1:7" ht="12.75">
      <c r="A76" s="756"/>
      <c r="B76" s="619" t="s">
        <v>271</v>
      </c>
      <c r="C76" s="619" t="s">
        <v>272</v>
      </c>
      <c r="D76" s="746">
        <v>14</v>
      </c>
      <c r="E76" s="746">
        <v>2</v>
      </c>
      <c r="F76" s="746">
        <f t="shared" si="4"/>
        <v>16</v>
      </c>
      <c r="G76" s="751">
        <f t="shared" si="5"/>
        <v>0.018823529411764704</v>
      </c>
    </row>
    <row r="77" spans="1:7" ht="12.75">
      <c r="A77" s="756"/>
      <c r="B77" s="619" t="s">
        <v>286</v>
      </c>
      <c r="C77" s="619" t="s">
        <v>253</v>
      </c>
      <c r="D77" s="746">
        <v>11</v>
      </c>
      <c r="E77" s="746"/>
      <c r="F77" s="746">
        <f t="shared" si="4"/>
        <v>11</v>
      </c>
      <c r="G77" s="751">
        <f t="shared" si="5"/>
        <v>0.012941176470588235</v>
      </c>
    </row>
    <row r="78" spans="1:7" ht="12.75">
      <c r="A78" s="756"/>
      <c r="B78" s="619" t="s">
        <v>270</v>
      </c>
      <c r="C78" s="619" t="s">
        <v>13</v>
      </c>
      <c r="D78" s="746">
        <v>2</v>
      </c>
      <c r="E78" s="746"/>
      <c r="F78" s="746">
        <f t="shared" si="4"/>
        <v>2</v>
      </c>
      <c r="G78" s="751">
        <f t="shared" si="5"/>
        <v>0.002352941176470588</v>
      </c>
    </row>
    <row r="79" spans="1:7" ht="12.75">
      <c r="A79" s="756"/>
      <c r="B79" s="619" t="s">
        <v>273</v>
      </c>
      <c r="C79" s="619" t="s">
        <v>274</v>
      </c>
      <c r="D79" s="746">
        <v>40</v>
      </c>
      <c r="E79" s="746"/>
      <c r="F79" s="746">
        <f t="shared" si="4"/>
        <v>40</v>
      </c>
      <c r="G79" s="751">
        <f t="shared" si="5"/>
        <v>0.047058823529411764</v>
      </c>
    </row>
    <row r="80" spans="1:7" ht="12.75">
      <c r="A80" s="756"/>
      <c r="B80" s="619" t="s">
        <v>275</v>
      </c>
      <c r="C80" s="619" t="s">
        <v>276</v>
      </c>
      <c r="D80" s="746">
        <v>10</v>
      </c>
      <c r="E80" s="746"/>
      <c r="F80" s="746">
        <f t="shared" si="4"/>
        <v>10</v>
      </c>
      <c r="G80" s="751">
        <f t="shared" si="5"/>
        <v>0.011764705882352941</v>
      </c>
    </row>
    <row r="81" spans="1:7" ht="12.75">
      <c r="A81" s="756"/>
      <c r="B81" s="619" t="s">
        <v>277</v>
      </c>
      <c r="C81" s="619" t="s">
        <v>85</v>
      </c>
      <c r="D81" s="746">
        <v>74</v>
      </c>
      <c r="E81" s="746">
        <v>4</v>
      </c>
      <c r="F81" s="746">
        <f t="shared" si="4"/>
        <v>78</v>
      </c>
      <c r="G81" s="751">
        <f t="shared" si="5"/>
        <v>0.09176470588235294</v>
      </c>
    </row>
    <row r="82" spans="1:7" ht="12.75">
      <c r="A82" s="756"/>
      <c r="B82" s="619" t="s">
        <v>278</v>
      </c>
      <c r="C82" s="619" t="s">
        <v>85</v>
      </c>
      <c r="D82" s="746">
        <v>1</v>
      </c>
      <c r="E82" s="746"/>
      <c r="F82" s="746">
        <f t="shared" si="4"/>
        <v>1</v>
      </c>
      <c r="G82" s="751">
        <f t="shared" si="5"/>
        <v>0.001176470588235294</v>
      </c>
    </row>
    <row r="83" spans="1:7" ht="12.75">
      <c r="A83" s="756"/>
      <c r="B83" s="619" t="s">
        <v>510</v>
      </c>
      <c r="C83" s="619" t="s">
        <v>511</v>
      </c>
      <c r="D83" s="746">
        <v>3</v>
      </c>
      <c r="E83" s="746"/>
      <c r="F83" s="746">
        <f t="shared" si="4"/>
        <v>3</v>
      </c>
      <c r="G83" s="751">
        <f t="shared" si="5"/>
        <v>0.0035294117647058825</v>
      </c>
    </row>
    <row r="84" spans="1:7" ht="12.75">
      <c r="A84" s="756"/>
      <c r="B84" s="619" t="s">
        <v>279</v>
      </c>
      <c r="C84" s="619" t="s">
        <v>88</v>
      </c>
      <c r="D84" s="746">
        <v>49</v>
      </c>
      <c r="E84" s="746">
        <v>2</v>
      </c>
      <c r="F84" s="746">
        <f t="shared" si="4"/>
        <v>51</v>
      </c>
      <c r="G84" s="751">
        <f t="shared" si="5"/>
        <v>0.06</v>
      </c>
    </row>
    <row r="85" spans="1:7" ht="12.75">
      <c r="A85" s="756"/>
      <c r="B85" s="619" t="s">
        <v>512</v>
      </c>
      <c r="C85" s="619" t="s">
        <v>88</v>
      </c>
      <c r="D85" s="746">
        <v>1</v>
      </c>
      <c r="E85" s="746"/>
      <c r="F85" s="746">
        <f t="shared" si="4"/>
        <v>1</v>
      </c>
      <c r="G85" s="751">
        <f t="shared" si="5"/>
        <v>0.001176470588235294</v>
      </c>
    </row>
    <row r="86" spans="1:7" ht="12.75">
      <c r="A86" s="756"/>
      <c r="B86" s="619" t="s">
        <v>282</v>
      </c>
      <c r="C86" s="619" t="s">
        <v>89</v>
      </c>
      <c r="D86" s="746">
        <v>72</v>
      </c>
      <c r="E86" s="746">
        <v>2</v>
      </c>
      <c r="F86" s="746">
        <f t="shared" si="4"/>
        <v>74</v>
      </c>
      <c r="G86" s="751">
        <f t="shared" si="5"/>
        <v>0.08705882352941176</v>
      </c>
    </row>
    <row r="87" spans="1:7" ht="12.75">
      <c r="A87" s="756"/>
      <c r="B87" s="619" t="s">
        <v>280</v>
      </c>
      <c r="C87" s="619" t="s">
        <v>281</v>
      </c>
      <c r="D87" s="746">
        <v>65</v>
      </c>
      <c r="E87" s="746"/>
      <c r="F87" s="746">
        <f t="shared" si="4"/>
        <v>65</v>
      </c>
      <c r="G87" s="751">
        <f t="shared" si="5"/>
        <v>0.07647058823529412</v>
      </c>
    </row>
    <row r="88" spans="1:7" ht="12.75">
      <c r="A88" s="756"/>
      <c r="B88" s="619" t="s">
        <v>283</v>
      </c>
      <c r="C88" s="619" t="s">
        <v>284</v>
      </c>
      <c r="D88" s="746">
        <v>19</v>
      </c>
      <c r="E88" s="746"/>
      <c r="F88" s="746">
        <f t="shared" si="4"/>
        <v>19</v>
      </c>
      <c r="G88" s="751">
        <f t="shared" si="5"/>
        <v>0.02235294117647059</v>
      </c>
    </row>
    <row r="89" spans="1:7" ht="12.75">
      <c r="A89" s="734"/>
      <c r="B89" s="619" t="s">
        <v>285</v>
      </c>
      <c r="C89" s="619" t="s">
        <v>513</v>
      </c>
      <c r="D89" s="746">
        <v>372</v>
      </c>
      <c r="E89" s="746"/>
      <c r="F89" s="746">
        <f t="shared" si="4"/>
        <v>372</v>
      </c>
      <c r="G89" s="751">
        <f t="shared" si="5"/>
        <v>0.4376470588235294</v>
      </c>
    </row>
    <row r="90" spans="1:7" ht="12.75">
      <c r="A90" s="734" t="s">
        <v>287</v>
      </c>
      <c r="B90" s="619"/>
      <c r="C90" s="619"/>
      <c r="D90" s="746">
        <f>SUM(D74:D89)</f>
        <v>839</v>
      </c>
      <c r="E90" s="746">
        <f>SUM(E74:E89)</f>
        <v>11</v>
      </c>
      <c r="F90" s="746">
        <f t="shared" si="4"/>
        <v>850</v>
      </c>
      <c r="G90" s="751">
        <f t="shared" si="5"/>
        <v>1</v>
      </c>
    </row>
    <row r="91" spans="1:7" ht="12.75">
      <c r="A91" s="741" t="s">
        <v>14</v>
      </c>
      <c r="B91" s="619" t="s">
        <v>288</v>
      </c>
      <c r="C91" s="619" t="s">
        <v>289</v>
      </c>
      <c r="D91" s="746">
        <v>188</v>
      </c>
      <c r="E91" s="746">
        <v>1</v>
      </c>
      <c r="F91" s="746">
        <f>SUM(D91:E91)</f>
        <v>189</v>
      </c>
      <c r="G91" s="751">
        <f>F91/$F$111</f>
        <v>0.26068965517241377</v>
      </c>
    </row>
    <row r="92" spans="1:7" ht="12.75">
      <c r="A92" s="739"/>
      <c r="B92" s="619" t="s">
        <v>290</v>
      </c>
      <c r="C92" s="619" t="s">
        <v>14</v>
      </c>
      <c r="D92" s="746">
        <v>8</v>
      </c>
      <c r="E92" s="746"/>
      <c r="F92" s="746">
        <f aca="true" t="shared" si="6" ref="F92:F111">SUM(D92:E92)</f>
        <v>8</v>
      </c>
      <c r="G92" s="751">
        <f aca="true" t="shared" si="7" ref="G92:G111">F92/$F$111</f>
        <v>0.011034482758620689</v>
      </c>
    </row>
    <row r="93" spans="1:7" ht="12.75">
      <c r="A93" s="738" t="s">
        <v>14</v>
      </c>
      <c r="B93" s="757" t="s">
        <v>294</v>
      </c>
      <c r="C93" s="757" t="s">
        <v>97</v>
      </c>
      <c r="D93" s="758">
        <v>105</v>
      </c>
      <c r="E93" s="758">
        <v>1</v>
      </c>
      <c r="F93" s="758">
        <f t="shared" si="6"/>
        <v>106</v>
      </c>
      <c r="G93" s="759">
        <f t="shared" si="7"/>
        <v>0.14620689655172414</v>
      </c>
    </row>
    <row r="94" spans="1:7" ht="12.75">
      <c r="A94" s="738"/>
      <c r="B94" s="619" t="s">
        <v>295</v>
      </c>
      <c r="C94" s="619" t="s">
        <v>97</v>
      </c>
      <c r="D94" s="746">
        <v>9</v>
      </c>
      <c r="E94" s="746"/>
      <c r="F94" s="746">
        <f t="shared" si="6"/>
        <v>9</v>
      </c>
      <c r="G94" s="751">
        <f t="shared" si="7"/>
        <v>0.012413793103448275</v>
      </c>
    </row>
    <row r="95" spans="1:7" ht="12.75">
      <c r="A95" s="738"/>
      <c r="B95" s="619" t="s">
        <v>306</v>
      </c>
      <c r="C95" s="619" t="s">
        <v>253</v>
      </c>
      <c r="D95" s="746">
        <v>80</v>
      </c>
      <c r="E95" s="746"/>
      <c r="F95" s="746">
        <f t="shared" si="6"/>
        <v>80</v>
      </c>
      <c r="G95" s="751">
        <f t="shared" si="7"/>
        <v>0.1103448275862069</v>
      </c>
    </row>
    <row r="96" spans="1:7" ht="13.5" customHeight="1">
      <c r="A96" s="738"/>
      <c r="B96" s="619" t="s">
        <v>291</v>
      </c>
      <c r="C96" s="619" t="s">
        <v>292</v>
      </c>
      <c r="D96" s="746">
        <v>2</v>
      </c>
      <c r="E96" s="746"/>
      <c r="F96" s="746">
        <f t="shared" si="6"/>
        <v>2</v>
      </c>
      <c r="G96" s="751">
        <f t="shared" si="7"/>
        <v>0.002758620689655172</v>
      </c>
    </row>
    <row r="97" spans="1:7" ht="12.75">
      <c r="A97" s="738"/>
      <c r="B97" s="619" t="s">
        <v>293</v>
      </c>
      <c r="C97" s="619" t="s">
        <v>292</v>
      </c>
      <c r="D97" s="746">
        <v>1</v>
      </c>
      <c r="E97" s="746"/>
      <c r="F97" s="746">
        <f t="shared" si="6"/>
        <v>1</v>
      </c>
      <c r="G97" s="751">
        <f t="shared" si="7"/>
        <v>0.001379310344827586</v>
      </c>
    </row>
    <row r="98" spans="1:7" ht="12.75">
      <c r="A98" s="738"/>
      <c r="B98" s="619" t="s">
        <v>514</v>
      </c>
      <c r="C98" s="619" t="s">
        <v>515</v>
      </c>
      <c r="D98" s="746">
        <v>1</v>
      </c>
      <c r="E98" s="746"/>
      <c r="F98" s="746">
        <f t="shared" si="6"/>
        <v>1</v>
      </c>
      <c r="G98" s="751">
        <f t="shared" si="7"/>
        <v>0.001379310344827586</v>
      </c>
    </row>
    <row r="99" spans="1:7" ht="12.75">
      <c r="A99" s="738"/>
      <c r="B99" s="619" t="s">
        <v>199</v>
      </c>
      <c r="C99" s="619" t="s">
        <v>200</v>
      </c>
      <c r="D99" s="746">
        <v>39</v>
      </c>
      <c r="E99" s="746"/>
      <c r="F99" s="746">
        <f t="shared" si="6"/>
        <v>39</v>
      </c>
      <c r="G99" s="751">
        <f t="shared" si="7"/>
        <v>0.05379310344827586</v>
      </c>
    </row>
    <row r="100" spans="1:7" ht="12.75">
      <c r="A100" s="738"/>
      <c r="B100" s="619" t="s">
        <v>201</v>
      </c>
      <c r="C100" s="619" t="s">
        <v>200</v>
      </c>
      <c r="D100" s="746">
        <v>76</v>
      </c>
      <c r="E100" s="746"/>
      <c r="F100" s="746">
        <f t="shared" si="6"/>
        <v>76</v>
      </c>
      <c r="G100" s="751">
        <f t="shared" si="7"/>
        <v>0.10482758620689656</v>
      </c>
    </row>
    <row r="101" spans="1:7" ht="12.75">
      <c r="A101" s="738"/>
      <c r="B101" s="619" t="s">
        <v>239</v>
      </c>
      <c r="C101" s="619" t="s">
        <v>240</v>
      </c>
      <c r="D101" s="746">
        <v>12</v>
      </c>
      <c r="E101" s="746"/>
      <c r="F101" s="746">
        <f t="shared" si="6"/>
        <v>12</v>
      </c>
      <c r="G101" s="751">
        <f t="shared" si="7"/>
        <v>0.016551724137931035</v>
      </c>
    </row>
    <row r="102" spans="1:7" ht="12.75">
      <c r="A102" s="738"/>
      <c r="B102" s="619" t="s">
        <v>241</v>
      </c>
      <c r="C102" s="619" t="s">
        <v>240</v>
      </c>
      <c r="D102" s="746">
        <v>1</v>
      </c>
      <c r="E102" s="746">
        <v>1</v>
      </c>
      <c r="F102" s="746">
        <f t="shared" si="6"/>
        <v>2</v>
      </c>
      <c r="G102" s="751">
        <f t="shared" si="7"/>
        <v>0.002758620689655172</v>
      </c>
    </row>
    <row r="103" spans="1:7" ht="12.75">
      <c r="A103" s="738"/>
      <c r="B103" s="619" t="s">
        <v>296</v>
      </c>
      <c r="C103" s="619" t="s">
        <v>297</v>
      </c>
      <c r="D103" s="746">
        <v>24</v>
      </c>
      <c r="E103" s="746"/>
      <c r="F103" s="746">
        <f t="shared" si="6"/>
        <v>24</v>
      </c>
      <c r="G103" s="751">
        <f t="shared" si="7"/>
        <v>0.03310344827586207</v>
      </c>
    </row>
    <row r="104" spans="1:7" ht="12.75">
      <c r="A104" s="738"/>
      <c r="B104" s="619" t="s">
        <v>298</v>
      </c>
      <c r="C104" s="619" t="s">
        <v>297</v>
      </c>
      <c r="D104" s="746">
        <v>1</v>
      </c>
      <c r="E104" s="746"/>
      <c r="F104" s="746">
        <f t="shared" si="6"/>
        <v>1</v>
      </c>
      <c r="G104" s="751">
        <f t="shared" si="7"/>
        <v>0.001379310344827586</v>
      </c>
    </row>
    <row r="105" spans="1:7" ht="12.75">
      <c r="A105" s="738"/>
      <c r="B105" s="619" t="s">
        <v>299</v>
      </c>
      <c r="C105" s="619" t="s">
        <v>100</v>
      </c>
      <c r="D105" s="746">
        <v>63</v>
      </c>
      <c r="E105" s="746"/>
      <c r="F105" s="746">
        <f t="shared" si="6"/>
        <v>63</v>
      </c>
      <c r="G105" s="751">
        <f t="shared" si="7"/>
        <v>0.08689655172413793</v>
      </c>
    </row>
    <row r="106" spans="1:7" ht="12.75">
      <c r="A106" s="738"/>
      <c r="B106" s="619" t="s">
        <v>516</v>
      </c>
      <c r="C106" s="619" t="s">
        <v>517</v>
      </c>
      <c r="D106" s="746">
        <v>1</v>
      </c>
      <c r="E106" s="746"/>
      <c r="F106" s="746">
        <f t="shared" si="6"/>
        <v>1</v>
      </c>
      <c r="G106" s="751">
        <f t="shared" si="7"/>
        <v>0.001379310344827586</v>
      </c>
    </row>
    <row r="107" spans="1:7" ht="12.75">
      <c r="A107" s="738"/>
      <c r="B107" s="619" t="s">
        <v>518</v>
      </c>
      <c r="C107" s="619" t="s">
        <v>519</v>
      </c>
      <c r="D107" s="746">
        <v>7</v>
      </c>
      <c r="E107" s="746"/>
      <c r="F107" s="746">
        <f t="shared" si="6"/>
        <v>7</v>
      </c>
      <c r="G107" s="751">
        <f t="shared" si="7"/>
        <v>0.009655172413793104</v>
      </c>
    </row>
    <row r="108" spans="1:7" ht="12.75">
      <c r="A108" s="738"/>
      <c r="B108" s="619" t="s">
        <v>300</v>
      </c>
      <c r="C108" s="619" t="s">
        <v>301</v>
      </c>
      <c r="D108" s="746">
        <v>2</v>
      </c>
      <c r="E108" s="746"/>
      <c r="F108" s="746">
        <f t="shared" si="6"/>
        <v>2</v>
      </c>
      <c r="G108" s="751">
        <f t="shared" si="7"/>
        <v>0.002758620689655172</v>
      </c>
    </row>
    <row r="109" spans="1:7" ht="12.75">
      <c r="A109" s="738"/>
      <c r="B109" s="619" t="s">
        <v>302</v>
      </c>
      <c r="C109" s="619" t="s">
        <v>303</v>
      </c>
      <c r="D109" s="746">
        <v>39</v>
      </c>
      <c r="E109" s="746"/>
      <c r="F109" s="746">
        <f t="shared" si="6"/>
        <v>39</v>
      </c>
      <c r="G109" s="751">
        <f t="shared" si="7"/>
        <v>0.05379310344827586</v>
      </c>
    </row>
    <row r="110" spans="1:7" ht="12.75">
      <c r="A110" s="739"/>
      <c r="B110" s="619" t="s">
        <v>304</v>
      </c>
      <c r="C110" s="619" t="s">
        <v>305</v>
      </c>
      <c r="D110" s="746">
        <v>63</v>
      </c>
      <c r="E110" s="746"/>
      <c r="F110" s="746">
        <f t="shared" si="6"/>
        <v>63</v>
      </c>
      <c r="G110" s="751">
        <f t="shared" si="7"/>
        <v>0.08689655172413793</v>
      </c>
    </row>
    <row r="111" spans="1:7" ht="12.75">
      <c r="A111" s="734" t="s">
        <v>307</v>
      </c>
      <c r="B111" s="619"/>
      <c r="C111" s="619"/>
      <c r="D111" s="746">
        <f>SUM(D91:D110)</f>
        <v>722</v>
      </c>
      <c r="E111" s="746">
        <f>SUM(E91:E110)</f>
        <v>3</v>
      </c>
      <c r="F111" s="746">
        <f t="shared" si="6"/>
        <v>725</v>
      </c>
      <c r="G111" s="751">
        <f t="shared" si="7"/>
        <v>1</v>
      </c>
    </row>
    <row r="112" spans="1:7" ht="12.75">
      <c r="A112" s="741" t="s">
        <v>15</v>
      </c>
      <c r="B112" s="619" t="s">
        <v>310</v>
      </c>
      <c r="C112" s="619" t="s">
        <v>311</v>
      </c>
      <c r="D112" s="746">
        <v>8</v>
      </c>
      <c r="E112" s="746"/>
      <c r="F112" s="746">
        <f>SUM(D112:E112)</f>
        <v>8</v>
      </c>
      <c r="G112" s="751">
        <f>F112/$F$130</f>
        <v>0.041237113402061855</v>
      </c>
    </row>
    <row r="113" spans="1:7" ht="12.75">
      <c r="A113" s="738"/>
      <c r="B113" s="619" t="s">
        <v>312</v>
      </c>
      <c r="C113" s="619" t="s">
        <v>311</v>
      </c>
      <c r="D113" s="746">
        <v>7</v>
      </c>
      <c r="E113" s="746"/>
      <c r="F113" s="746">
        <f aca="true" t="shared" si="8" ref="F113:F130">SUM(D113:E113)</f>
        <v>7</v>
      </c>
      <c r="G113" s="751">
        <f aca="true" t="shared" si="9" ref="G113:G130">F113/$F$130</f>
        <v>0.03608247422680412</v>
      </c>
    </row>
    <row r="114" spans="1:7" ht="12.75">
      <c r="A114" s="738"/>
      <c r="B114" s="619" t="s">
        <v>313</v>
      </c>
      <c r="C114" s="619" t="s">
        <v>311</v>
      </c>
      <c r="D114" s="746">
        <v>1</v>
      </c>
      <c r="E114" s="746"/>
      <c r="F114" s="746">
        <f t="shared" si="8"/>
        <v>1</v>
      </c>
      <c r="G114" s="751">
        <f t="shared" si="9"/>
        <v>0.005154639175257732</v>
      </c>
    </row>
    <row r="115" spans="1:7" ht="12.75">
      <c r="A115" s="738"/>
      <c r="B115" s="619" t="s">
        <v>308</v>
      </c>
      <c r="C115" s="619" t="s">
        <v>108</v>
      </c>
      <c r="D115" s="746">
        <v>11</v>
      </c>
      <c r="E115" s="746">
        <v>1</v>
      </c>
      <c r="F115" s="746">
        <f t="shared" si="8"/>
        <v>12</v>
      </c>
      <c r="G115" s="751">
        <f t="shared" si="9"/>
        <v>0.061855670103092786</v>
      </c>
    </row>
    <row r="116" spans="1:7" ht="12.75">
      <c r="A116" s="738"/>
      <c r="B116" s="619" t="s">
        <v>309</v>
      </c>
      <c r="C116" s="619" t="s">
        <v>109</v>
      </c>
      <c r="D116" s="746">
        <v>23</v>
      </c>
      <c r="E116" s="746">
        <v>1</v>
      </c>
      <c r="F116" s="746">
        <f t="shared" si="8"/>
        <v>24</v>
      </c>
      <c r="G116" s="751">
        <f t="shared" si="9"/>
        <v>0.12371134020618557</v>
      </c>
    </row>
    <row r="117" spans="1:7" ht="12.75">
      <c r="A117" s="738"/>
      <c r="B117" s="619" t="s">
        <v>520</v>
      </c>
      <c r="C117" s="619" t="s">
        <v>109</v>
      </c>
      <c r="D117" s="746">
        <v>2</v>
      </c>
      <c r="E117" s="746"/>
      <c r="F117" s="746">
        <f t="shared" si="8"/>
        <v>2</v>
      </c>
      <c r="G117" s="751">
        <f t="shared" si="9"/>
        <v>0.010309278350515464</v>
      </c>
    </row>
    <row r="118" spans="1:7" ht="12.75">
      <c r="A118" s="738"/>
      <c r="B118" s="619" t="s">
        <v>317</v>
      </c>
      <c r="C118" s="619" t="s">
        <v>318</v>
      </c>
      <c r="D118" s="746">
        <v>8</v>
      </c>
      <c r="E118" s="746"/>
      <c r="F118" s="746">
        <f t="shared" si="8"/>
        <v>8</v>
      </c>
      <c r="G118" s="751">
        <f t="shared" si="9"/>
        <v>0.041237113402061855</v>
      </c>
    </row>
    <row r="119" spans="1:7" ht="12.75">
      <c r="A119" s="738"/>
      <c r="B119" s="619" t="s">
        <v>314</v>
      </c>
      <c r="C119" s="619" t="s">
        <v>142</v>
      </c>
      <c r="D119" s="746">
        <v>30</v>
      </c>
      <c r="E119" s="746"/>
      <c r="F119" s="746">
        <f t="shared" si="8"/>
        <v>30</v>
      </c>
      <c r="G119" s="751">
        <f t="shared" si="9"/>
        <v>0.15463917525773196</v>
      </c>
    </row>
    <row r="120" spans="1:7" ht="12.75">
      <c r="A120" s="738"/>
      <c r="B120" s="619" t="s">
        <v>315</v>
      </c>
      <c r="C120" s="619" t="s">
        <v>316</v>
      </c>
      <c r="D120" s="746">
        <v>9</v>
      </c>
      <c r="E120" s="746"/>
      <c r="F120" s="746">
        <f t="shared" si="8"/>
        <v>9</v>
      </c>
      <c r="G120" s="751">
        <f t="shared" si="9"/>
        <v>0.04639175257731959</v>
      </c>
    </row>
    <row r="121" spans="1:7" ht="12.75">
      <c r="A121" s="738"/>
      <c r="B121" s="619" t="s">
        <v>521</v>
      </c>
      <c r="C121" s="619" t="s">
        <v>253</v>
      </c>
      <c r="D121" s="746">
        <v>1</v>
      </c>
      <c r="E121" s="746"/>
      <c r="F121" s="746">
        <f t="shared" si="8"/>
        <v>1</v>
      </c>
      <c r="G121" s="751">
        <f t="shared" si="9"/>
        <v>0.005154639175257732</v>
      </c>
    </row>
    <row r="122" spans="1:7" ht="12.75">
      <c r="A122" s="738"/>
      <c r="B122" s="619" t="s">
        <v>319</v>
      </c>
      <c r="C122" s="619" t="s">
        <v>145</v>
      </c>
      <c r="D122" s="746">
        <v>6</v>
      </c>
      <c r="E122" s="746">
        <v>1</v>
      </c>
      <c r="F122" s="746">
        <f t="shared" si="8"/>
        <v>7</v>
      </c>
      <c r="G122" s="751">
        <f t="shared" si="9"/>
        <v>0.03608247422680412</v>
      </c>
    </row>
    <row r="123" spans="1:7" ht="12.75">
      <c r="A123" s="738"/>
      <c r="B123" s="619" t="s">
        <v>522</v>
      </c>
      <c r="C123" s="619" t="s">
        <v>145</v>
      </c>
      <c r="D123" s="746">
        <v>1</v>
      </c>
      <c r="E123" s="746"/>
      <c r="F123" s="746">
        <f t="shared" si="8"/>
        <v>1</v>
      </c>
      <c r="G123" s="751">
        <f t="shared" si="9"/>
        <v>0.005154639175257732</v>
      </c>
    </row>
    <row r="124" spans="1:7" ht="12.75">
      <c r="A124" s="738"/>
      <c r="B124" s="619" t="s">
        <v>320</v>
      </c>
      <c r="C124" s="619" t="s">
        <v>321</v>
      </c>
      <c r="D124" s="746">
        <v>1</v>
      </c>
      <c r="E124" s="746"/>
      <c r="F124" s="746">
        <f t="shared" si="8"/>
        <v>1</v>
      </c>
      <c r="G124" s="751">
        <f t="shared" si="9"/>
        <v>0.005154639175257732</v>
      </c>
    </row>
    <row r="125" spans="1:7" ht="12.75">
      <c r="A125" s="738"/>
      <c r="B125" s="619" t="s">
        <v>325</v>
      </c>
      <c r="C125" s="619" t="s">
        <v>111</v>
      </c>
      <c r="D125" s="746">
        <v>48</v>
      </c>
      <c r="E125" s="746"/>
      <c r="F125" s="746">
        <f t="shared" si="8"/>
        <v>48</v>
      </c>
      <c r="G125" s="751">
        <f t="shared" si="9"/>
        <v>0.24742268041237114</v>
      </c>
    </row>
    <row r="126" spans="1:7" ht="12.75">
      <c r="A126" s="738"/>
      <c r="B126" s="619" t="s">
        <v>326</v>
      </c>
      <c r="C126" s="619" t="s">
        <v>111</v>
      </c>
      <c r="D126" s="746">
        <v>1</v>
      </c>
      <c r="E126" s="746"/>
      <c r="F126" s="746">
        <f t="shared" si="8"/>
        <v>1</v>
      </c>
      <c r="G126" s="751">
        <f t="shared" si="9"/>
        <v>0.005154639175257732</v>
      </c>
    </row>
    <row r="127" spans="1:7" ht="12.75">
      <c r="A127" s="738"/>
      <c r="B127" s="619" t="s">
        <v>323</v>
      </c>
      <c r="C127" s="619" t="s">
        <v>324</v>
      </c>
      <c r="D127" s="746">
        <v>15</v>
      </c>
      <c r="E127" s="746"/>
      <c r="F127" s="746">
        <f t="shared" si="8"/>
        <v>15</v>
      </c>
      <c r="G127" s="751">
        <f t="shared" si="9"/>
        <v>0.07731958762886598</v>
      </c>
    </row>
    <row r="128" spans="1:7" ht="12.75">
      <c r="A128" s="738"/>
      <c r="B128" s="619" t="s">
        <v>327</v>
      </c>
      <c r="C128" s="619" t="s">
        <v>328</v>
      </c>
      <c r="D128" s="746">
        <v>3</v>
      </c>
      <c r="E128" s="746"/>
      <c r="F128" s="746">
        <f t="shared" si="8"/>
        <v>3</v>
      </c>
      <c r="G128" s="751">
        <f t="shared" si="9"/>
        <v>0.015463917525773196</v>
      </c>
    </row>
    <row r="129" spans="1:7" ht="12.75">
      <c r="A129" s="739"/>
      <c r="B129" s="619" t="s">
        <v>329</v>
      </c>
      <c r="C129" s="619" t="s">
        <v>330</v>
      </c>
      <c r="D129" s="746">
        <v>16</v>
      </c>
      <c r="E129" s="746"/>
      <c r="F129" s="746">
        <f t="shared" si="8"/>
        <v>16</v>
      </c>
      <c r="G129" s="751">
        <f t="shared" si="9"/>
        <v>0.08247422680412371</v>
      </c>
    </row>
    <row r="130" spans="1:7" ht="12.75">
      <c r="A130" s="734" t="s">
        <v>331</v>
      </c>
      <c r="B130" s="757"/>
      <c r="C130" s="757"/>
      <c r="D130" s="758">
        <f>SUM(D112:D129)</f>
        <v>191</v>
      </c>
      <c r="E130" s="758">
        <f>SUM(E112:E129)</f>
        <v>3</v>
      </c>
      <c r="F130" s="758">
        <f t="shared" si="8"/>
        <v>194</v>
      </c>
      <c r="G130" s="759">
        <f t="shared" si="9"/>
        <v>1</v>
      </c>
    </row>
    <row r="131" spans="1:7" ht="12.75">
      <c r="A131" s="741" t="s">
        <v>569</v>
      </c>
      <c r="B131" s="619" t="s">
        <v>332</v>
      </c>
      <c r="C131" s="619" t="s">
        <v>333</v>
      </c>
      <c r="D131" s="746">
        <v>1</v>
      </c>
      <c r="E131" s="746"/>
      <c r="F131" s="746">
        <f>SUM(D131:E131)</f>
        <v>1</v>
      </c>
      <c r="G131" s="751">
        <f>F131/$F$134</f>
        <v>0.0019305019305019305</v>
      </c>
    </row>
    <row r="132" spans="1:7" ht="12.75">
      <c r="A132" s="738"/>
      <c r="B132" s="619" t="s">
        <v>334</v>
      </c>
      <c r="C132" s="619" t="s">
        <v>335</v>
      </c>
      <c r="D132" s="746">
        <v>67</v>
      </c>
      <c r="E132" s="746"/>
      <c r="F132" s="746">
        <f aca="true" t="shared" si="10" ref="F132:F147">SUM(D132:E132)</f>
        <v>67</v>
      </c>
      <c r="G132" s="751">
        <f>F132/$F$134</f>
        <v>0.12934362934362933</v>
      </c>
    </row>
    <row r="133" spans="1:7" ht="12.75">
      <c r="A133" s="739"/>
      <c r="B133" s="619" t="s">
        <v>342</v>
      </c>
      <c r="C133" s="619" t="s">
        <v>343</v>
      </c>
      <c r="D133" s="746">
        <v>450</v>
      </c>
      <c r="E133" s="746"/>
      <c r="F133" s="746">
        <f t="shared" si="10"/>
        <v>450</v>
      </c>
      <c r="G133" s="751">
        <f>F133/$F$134</f>
        <v>0.8687258687258688</v>
      </c>
    </row>
    <row r="134" spans="1:7" ht="12.75">
      <c r="A134" s="734" t="s">
        <v>336</v>
      </c>
      <c r="B134" s="757"/>
      <c r="C134" s="757"/>
      <c r="D134" s="758">
        <f>SUM(D131:D133)</f>
        <v>518</v>
      </c>
      <c r="E134" s="758"/>
      <c r="F134" s="758">
        <f t="shared" si="10"/>
        <v>518</v>
      </c>
      <c r="G134" s="759">
        <f>F134/$F$134</f>
        <v>1</v>
      </c>
    </row>
    <row r="135" spans="1:7" ht="12.75">
      <c r="A135" s="618" t="s">
        <v>18</v>
      </c>
      <c r="B135" s="619" t="s">
        <v>337</v>
      </c>
      <c r="C135" s="619" t="s">
        <v>338</v>
      </c>
      <c r="D135" s="746">
        <v>125</v>
      </c>
      <c r="E135" s="746"/>
      <c r="F135" s="746">
        <f t="shared" si="10"/>
        <v>125</v>
      </c>
      <c r="G135" s="752">
        <f>F135/$F$138</f>
        <v>0.40192926045016075</v>
      </c>
    </row>
    <row r="136" spans="1:7" ht="12.75">
      <c r="A136" s="737" t="s">
        <v>18</v>
      </c>
      <c r="B136" s="619" t="s">
        <v>341</v>
      </c>
      <c r="C136" s="619" t="s">
        <v>23</v>
      </c>
      <c r="D136" s="746">
        <v>116</v>
      </c>
      <c r="E136" s="746"/>
      <c r="F136" s="746">
        <f t="shared" si="10"/>
        <v>116</v>
      </c>
      <c r="G136" s="752">
        <f>F136/$F$138</f>
        <v>0.3729903536977492</v>
      </c>
    </row>
    <row r="137" spans="1:7" ht="12.75">
      <c r="A137" s="734"/>
      <c r="B137" s="619" t="s">
        <v>339</v>
      </c>
      <c r="C137" s="619" t="s">
        <v>340</v>
      </c>
      <c r="D137" s="746">
        <v>70</v>
      </c>
      <c r="E137" s="746"/>
      <c r="F137" s="746">
        <f t="shared" si="10"/>
        <v>70</v>
      </c>
      <c r="G137" s="752">
        <f>F137/$F$138</f>
        <v>0.22508038585209003</v>
      </c>
    </row>
    <row r="138" spans="1:7" ht="12.75">
      <c r="A138" s="618" t="s">
        <v>344</v>
      </c>
      <c r="B138" s="619"/>
      <c r="C138" s="619"/>
      <c r="D138" s="746">
        <f>SUM(D135:D137)</f>
        <v>311</v>
      </c>
      <c r="E138" s="746"/>
      <c r="F138" s="746">
        <f t="shared" si="10"/>
        <v>311</v>
      </c>
      <c r="G138" s="752">
        <f>F138/$F$138</f>
        <v>1</v>
      </c>
    </row>
    <row r="139" spans="1:7" ht="12.75">
      <c r="A139" s="737" t="s">
        <v>570</v>
      </c>
      <c r="B139" s="619" t="s">
        <v>346</v>
      </c>
      <c r="C139" s="619" t="s">
        <v>118</v>
      </c>
      <c r="D139" s="746">
        <v>2</v>
      </c>
      <c r="E139" s="746"/>
      <c r="F139" s="746">
        <f t="shared" si="10"/>
        <v>2</v>
      </c>
      <c r="G139" s="752">
        <f>F139/$F$146</f>
        <v>0.015151515151515152</v>
      </c>
    </row>
    <row r="140" spans="1:7" ht="12.75">
      <c r="A140" s="756"/>
      <c r="B140" s="732" t="s">
        <v>489</v>
      </c>
      <c r="C140" s="619" t="s">
        <v>118</v>
      </c>
      <c r="D140" s="746">
        <v>1</v>
      </c>
      <c r="E140" s="746"/>
      <c r="F140" s="746">
        <f t="shared" si="10"/>
        <v>1</v>
      </c>
      <c r="G140" s="752">
        <f aca="true" t="shared" si="11" ref="G140:G145">F140/$F$146</f>
        <v>0.007575757575757576</v>
      </c>
    </row>
    <row r="141" spans="1:7" ht="12.75">
      <c r="A141" s="756"/>
      <c r="B141" s="732" t="s">
        <v>347</v>
      </c>
      <c r="C141" s="619" t="s">
        <v>348</v>
      </c>
      <c r="D141" s="746">
        <v>16</v>
      </c>
      <c r="E141" s="746"/>
      <c r="F141" s="746">
        <f t="shared" si="10"/>
        <v>16</v>
      </c>
      <c r="G141" s="752">
        <f t="shared" si="11"/>
        <v>0.12121212121212122</v>
      </c>
    </row>
    <row r="142" spans="1:7" ht="12.75">
      <c r="A142" s="756"/>
      <c r="B142" s="732" t="s">
        <v>352</v>
      </c>
      <c r="C142" s="619" t="s">
        <v>353</v>
      </c>
      <c r="D142" s="746">
        <v>20</v>
      </c>
      <c r="E142" s="746"/>
      <c r="F142" s="746">
        <f t="shared" si="10"/>
        <v>20</v>
      </c>
      <c r="G142" s="752">
        <f t="shared" si="11"/>
        <v>0.15151515151515152</v>
      </c>
    </row>
    <row r="143" spans="1:7" ht="12.75">
      <c r="A143" s="756"/>
      <c r="B143" s="732" t="s">
        <v>349</v>
      </c>
      <c r="C143" s="619" t="s">
        <v>164</v>
      </c>
      <c r="D143" s="746">
        <v>29</v>
      </c>
      <c r="E143" s="746"/>
      <c r="F143" s="746">
        <f t="shared" si="10"/>
        <v>29</v>
      </c>
      <c r="G143" s="752">
        <f t="shared" si="11"/>
        <v>0.2196969696969697</v>
      </c>
    </row>
    <row r="144" spans="1:7" ht="12.75">
      <c r="A144" s="756"/>
      <c r="B144" s="732" t="s">
        <v>350</v>
      </c>
      <c r="C144" s="619" t="s">
        <v>121</v>
      </c>
      <c r="D144" s="746">
        <v>62</v>
      </c>
      <c r="E144" s="746">
        <v>1</v>
      </c>
      <c r="F144" s="746">
        <f t="shared" si="10"/>
        <v>63</v>
      </c>
      <c r="G144" s="752">
        <f t="shared" si="11"/>
        <v>0.4772727272727273</v>
      </c>
    </row>
    <row r="145" spans="1:7" ht="12.75">
      <c r="A145" s="734"/>
      <c r="B145" s="732" t="s">
        <v>351</v>
      </c>
      <c r="C145" s="619" t="s">
        <v>121</v>
      </c>
      <c r="D145" s="746">
        <v>1</v>
      </c>
      <c r="E145" s="746"/>
      <c r="F145" s="746">
        <f t="shared" si="10"/>
        <v>1</v>
      </c>
      <c r="G145" s="752">
        <f t="shared" si="11"/>
        <v>0.007575757575757576</v>
      </c>
    </row>
    <row r="146" spans="1:7" ht="12.75">
      <c r="A146" s="618" t="s">
        <v>545</v>
      </c>
      <c r="B146" s="619"/>
      <c r="C146" s="619"/>
      <c r="D146" s="746">
        <f>SUM(D139:D145)</f>
        <v>131</v>
      </c>
      <c r="E146" s="746">
        <f>SUM(E139:E145)</f>
        <v>1</v>
      </c>
      <c r="F146" s="746">
        <f t="shared" si="10"/>
        <v>132</v>
      </c>
      <c r="G146" s="752">
        <f>F146/$F$146</f>
        <v>1</v>
      </c>
    </row>
    <row r="147" spans="1:7" ht="12.75">
      <c r="A147" s="618" t="s">
        <v>546</v>
      </c>
      <c r="B147" s="619"/>
      <c r="C147" s="619"/>
      <c r="D147" s="746">
        <f>SUM(D58+D73+D90+D111+D130+D134+D138+D146)</f>
        <v>4215</v>
      </c>
      <c r="E147" s="746">
        <f>SUM(E58+E73+E90+E111+E130+E134+E138+E146)</f>
        <v>108</v>
      </c>
      <c r="F147" s="746">
        <f t="shared" si="10"/>
        <v>4323</v>
      </c>
      <c r="G147" s="752"/>
    </row>
    <row r="148" spans="1:7" ht="12.75">
      <c r="A148" s="620" t="s">
        <v>354</v>
      </c>
      <c r="B148" s="619"/>
      <c r="C148" s="619"/>
      <c r="D148" s="746"/>
      <c r="E148" s="746"/>
      <c r="F148" s="746"/>
      <c r="G148" s="752"/>
    </row>
    <row r="149" spans="1:7" ht="12.75">
      <c r="A149" s="618" t="s">
        <v>12</v>
      </c>
      <c r="B149" s="619" t="s">
        <v>355</v>
      </c>
      <c r="C149" s="619" t="s">
        <v>54</v>
      </c>
      <c r="D149" s="746">
        <v>1</v>
      </c>
      <c r="E149" s="746"/>
      <c r="F149" s="746">
        <f>SUM(D149:E149)</f>
        <v>1</v>
      </c>
      <c r="G149" s="752">
        <f>F149/$F$177</f>
        <v>0.0020161290322580645</v>
      </c>
    </row>
    <row r="150" spans="1:7" ht="12.75">
      <c r="A150" s="737"/>
      <c r="B150" s="619" t="s">
        <v>356</v>
      </c>
      <c r="C150" s="619" t="s">
        <v>203</v>
      </c>
      <c r="D150" s="746">
        <v>17</v>
      </c>
      <c r="E150" s="746"/>
      <c r="F150" s="746">
        <f aca="true" t="shared" si="12" ref="F150:F213">SUM(D150:E150)</f>
        <v>17</v>
      </c>
      <c r="G150" s="752">
        <f aca="true" t="shared" si="13" ref="G150:G177">F150/$F$177</f>
        <v>0.034274193548387094</v>
      </c>
    </row>
    <row r="151" spans="1:7" ht="12.75">
      <c r="A151" s="756"/>
      <c r="B151" s="619" t="s">
        <v>357</v>
      </c>
      <c r="C151" s="619" t="s">
        <v>203</v>
      </c>
      <c r="D151" s="746">
        <v>14</v>
      </c>
      <c r="E151" s="746"/>
      <c r="F151" s="746">
        <f t="shared" si="12"/>
        <v>14</v>
      </c>
      <c r="G151" s="752">
        <f t="shared" si="13"/>
        <v>0.028225806451612902</v>
      </c>
    </row>
    <row r="152" spans="1:7" ht="12.75">
      <c r="A152" s="756"/>
      <c r="B152" s="619" t="s">
        <v>358</v>
      </c>
      <c r="C152" s="619" t="s">
        <v>55</v>
      </c>
      <c r="D152" s="746">
        <v>5</v>
      </c>
      <c r="E152" s="746"/>
      <c r="F152" s="746">
        <f t="shared" si="12"/>
        <v>5</v>
      </c>
      <c r="G152" s="752">
        <f t="shared" si="13"/>
        <v>0.010080645161290322</v>
      </c>
    </row>
    <row r="153" spans="1:7" ht="12.75">
      <c r="A153" s="756"/>
      <c r="B153" s="619" t="s">
        <v>359</v>
      </c>
      <c r="C153" s="619" t="s">
        <v>55</v>
      </c>
      <c r="D153" s="746">
        <v>2</v>
      </c>
      <c r="E153" s="746">
        <v>1</v>
      </c>
      <c r="F153" s="746">
        <f t="shared" si="12"/>
        <v>3</v>
      </c>
      <c r="G153" s="752">
        <f t="shared" si="13"/>
        <v>0.006048387096774193</v>
      </c>
    </row>
    <row r="154" spans="1:7" ht="12.75">
      <c r="A154" s="756"/>
      <c r="B154" s="619" t="s">
        <v>360</v>
      </c>
      <c r="C154" s="619" t="s">
        <v>361</v>
      </c>
      <c r="D154" s="746">
        <v>1</v>
      </c>
      <c r="E154" s="746"/>
      <c r="F154" s="746">
        <f t="shared" si="12"/>
        <v>1</v>
      </c>
      <c r="G154" s="752">
        <f t="shared" si="13"/>
        <v>0.0020161290322580645</v>
      </c>
    </row>
    <row r="155" spans="1:7" ht="12.75">
      <c r="A155" s="756"/>
      <c r="B155" s="619" t="s">
        <v>362</v>
      </c>
      <c r="C155" s="619" t="s">
        <v>363</v>
      </c>
      <c r="D155" s="746">
        <v>8</v>
      </c>
      <c r="E155" s="746"/>
      <c r="F155" s="746">
        <f t="shared" si="12"/>
        <v>8</v>
      </c>
      <c r="G155" s="752">
        <f t="shared" si="13"/>
        <v>0.016129032258064516</v>
      </c>
    </row>
    <row r="156" spans="1:7" ht="12.75">
      <c r="A156" s="756"/>
      <c r="B156" s="619" t="s">
        <v>364</v>
      </c>
      <c r="C156" s="619" t="s">
        <v>365</v>
      </c>
      <c r="D156" s="746">
        <v>1</v>
      </c>
      <c r="E156" s="746"/>
      <c r="F156" s="746">
        <f t="shared" si="12"/>
        <v>1</v>
      </c>
      <c r="G156" s="752">
        <f t="shared" si="13"/>
        <v>0.0020161290322580645</v>
      </c>
    </row>
    <row r="157" spans="1:7" ht="12.75">
      <c r="A157" s="756"/>
      <c r="B157" s="619" t="s">
        <v>366</v>
      </c>
      <c r="C157" s="619" t="s">
        <v>367</v>
      </c>
      <c r="D157" s="746">
        <v>16</v>
      </c>
      <c r="E157" s="746"/>
      <c r="F157" s="746">
        <f t="shared" si="12"/>
        <v>16</v>
      </c>
      <c r="G157" s="752">
        <f t="shared" si="13"/>
        <v>0.03225806451612903</v>
      </c>
    </row>
    <row r="158" spans="1:7" ht="12.75">
      <c r="A158" s="756"/>
      <c r="B158" s="619" t="s">
        <v>368</v>
      </c>
      <c r="C158" s="619" t="s">
        <v>59</v>
      </c>
      <c r="D158" s="746">
        <v>7</v>
      </c>
      <c r="E158" s="746"/>
      <c r="F158" s="746">
        <f t="shared" si="12"/>
        <v>7</v>
      </c>
      <c r="G158" s="752">
        <f t="shared" si="13"/>
        <v>0.014112903225806451</v>
      </c>
    </row>
    <row r="159" spans="1:7" ht="12.75">
      <c r="A159" s="756"/>
      <c r="B159" s="619" t="s">
        <v>369</v>
      </c>
      <c r="C159" s="619" t="s">
        <v>60</v>
      </c>
      <c r="D159" s="746">
        <v>36</v>
      </c>
      <c r="E159" s="746"/>
      <c r="F159" s="746">
        <f t="shared" si="12"/>
        <v>36</v>
      </c>
      <c r="G159" s="752">
        <f t="shared" si="13"/>
        <v>0.07258064516129033</v>
      </c>
    </row>
    <row r="160" spans="1:7" ht="12.75">
      <c r="A160" s="756"/>
      <c r="B160" s="619" t="s">
        <v>370</v>
      </c>
      <c r="C160" s="619" t="s">
        <v>345</v>
      </c>
      <c r="D160" s="746">
        <v>7</v>
      </c>
      <c r="E160" s="746"/>
      <c r="F160" s="746">
        <f t="shared" si="12"/>
        <v>7</v>
      </c>
      <c r="G160" s="752">
        <f t="shared" si="13"/>
        <v>0.014112903225806451</v>
      </c>
    </row>
    <row r="161" spans="1:7" ht="12.75">
      <c r="A161" s="756"/>
      <c r="B161" s="619" t="s">
        <v>372</v>
      </c>
      <c r="C161" s="619" t="s">
        <v>371</v>
      </c>
      <c r="D161" s="746">
        <v>115</v>
      </c>
      <c r="E161" s="746"/>
      <c r="F161" s="746">
        <f t="shared" si="12"/>
        <v>115</v>
      </c>
      <c r="G161" s="752">
        <f t="shared" si="13"/>
        <v>0.2318548387096774</v>
      </c>
    </row>
    <row r="162" spans="1:7" ht="12.75">
      <c r="A162" s="756"/>
      <c r="B162" s="619" t="s">
        <v>373</v>
      </c>
      <c r="C162" s="619" t="s">
        <v>374</v>
      </c>
      <c r="D162" s="746">
        <v>23</v>
      </c>
      <c r="E162" s="746"/>
      <c r="F162" s="746">
        <f t="shared" si="12"/>
        <v>23</v>
      </c>
      <c r="G162" s="752">
        <f t="shared" si="13"/>
        <v>0.046370967741935484</v>
      </c>
    </row>
    <row r="163" spans="1:7" ht="12.75">
      <c r="A163" s="756"/>
      <c r="B163" s="619" t="s">
        <v>375</v>
      </c>
      <c r="C163" s="619" t="s">
        <v>64</v>
      </c>
      <c r="D163" s="746">
        <v>21</v>
      </c>
      <c r="E163" s="746"/>
      <c r="F163" s="746">
        <f t="shared" si="12"/>
        <v>21</v>
      </c>
      <c r="G163" s="752">
        <f t="shared" si="13"/>
        <v>0.04233870967741935</v>
      </c>
    </row>
    <row r="164" spans="1:7" ht="12.75">
      <c r="A164" s="756"/>
      <c r="B164" s="619" t="s">
        <v>525</v>
      </c>
      <c r="C164" s="619" t="s">
        <v>526</v>
      </c>
      <c r="D164" s="746">
        <v>35</v>
      </c>
      <c r="E164" s="746"/>
      <c r="F164" s="746">
        <f t="shared" si="12"/>
        <v>35</v>
      </c>
      <c r="G164" s="752">
        <f t="shared" si="13"/>
        <v>0.07056451612903226</v>
      </c>
    </row>
    <row r="165" spans="1:7" ht="12.75">
      <c r="A165" s="756"/>
      <c r="B165" s="619" t="s">
        <v>376</v>
      </c>
      <c r="C165" s="619" t="s">
        <v>68</v>
      </c>
      <c r="D165" s="746">
        <v>8</v>
      </c>
      <c r="E165" s="746"/>
      <c r="F165" s="746">
        <f t="shared" si="12"/>
        <v>8</v>
      </c>
      <c r="G165" s="752">
        <f t="shared" si="13"/>
        <v>0.016129032258064516</v>
      </c>
    </row>
    <row r="166" spans="1:7" ht="12.75">
      <c r="A166" s="756"/>
      <c r="B166" s="619" t="s">
        <v>377</v>
      </c>
      <c r="C166" s="619" t="s">
        <v>68</v>
      </c>
      <c r="D166" s="746">
        <v>6</v>
      </c>
      <c r="E166" s="746"/>
      <c r="F166" s="746">
        <f t="shared" si="12"/>
        <v>6</v>
      </c>
      <c r="G166" s="752">
        <f t="shared" si="13"/>
        <v>0.012096774193548387</v>
      </c>
    </row>
    <row r="167" spans="1:7" ht="12.75">
      <c r="A167" s="756"/>
      <c r="B167" s="619" t="s">
        <v>378</v>
      </c>
      <c r="C167" s="619" t="s">
        <v>70</v>
      </c>
      <c r="D167" s="746">
        <v>17</v>
      </c>
      <c r="E167" s="746"/>
      <c r="F167" s="746">
        <f t="shared" si="12"/>
        <v>17</v>
      </c>
      <c r="G167" s="752">
        <f t="shared" si="13"/>
        <v>0.034274193548387094</v>
      </c>
    </row>
    <row r="168" spans="1:7" ht="12.75">
      <c r="A168" s="756"/>
      <c r="B168" s="619" t="s">
        <v>380</v>
      </c>
      <c r="C168" s="619" t="s">
        <v>72</v>
      </c>
      <c r="D168" s="746">
        <v>3</v>
      </c>
      <c r="E168" s="746"/>
      <c r="F168" s="746">
        <f t="shared" si="12"/>
        <v>3</v>
      </c>
      <c r="G168" s="752">
        <f t="shared" si="13"/>
        <v>0.006048387096774193</v>
      </c>
    </row>
    <row r="169" spans="1:7" ht="12.75">
      <c r="A169" s="756"/>
      <c r="B169" s="619" t="s">
        <v>381</v>
      </c>
      <c r="C169" s="619" t="s">
        <v>230</v>
      </c>
      <c r="D169" s="746">
        <v>40</v>
      </c>
      <c r="E169" s="746"/>
      <c r="F169" s="746">
        <f t="shared" si="12"/>
        <v>40</v>
      </c>
      <c r="G169" s="752">
        <f t="shared" si="13"/>
        <v>0.08064516129032258</v>
      </c>
    </row>
    <row r="170" spans="1:7" ht="12.75">
      <c r="A170" s="756"/>
      <c r="B170" s="619" t="s">
        <v>382</v>
      </c>
      <c r="C170" s="619" t="s">
        <v>73</v>
      </c>
      <c r="D170" s="746">
        <v>2</v>
      </c>
      <c r="E170" s="746"/>
      <c r="F170" s="746">
        <f t="shared" si="12"/>
        <v>2</v>
      </c>
      <c r="G170" s="752">
        <f t="shared" si="13"/>
        <v>0.004032258064516129</v>
      </c>
    </row>
    <row r="171" spans="1:7" ht="12.75">
      <c r="A171" s="756"/>
      <c r="B171" s="619" t="s">
        <v>383</v>
      </c>
      <c r="C171" s="619" t="s">
        <v>75</v>
      </c>
      <c r="D171" s="746">
        <v>14</v>
      </c>
      <c r="E171" s="746"/>
      <c r="F171" s="746">
        <f t="shared" si="12"/>
        <v>14</v>
      </c>
      <c r="G171" s="752">
        <f t="shared" si="13"/>
        <v>0.028225806451612902</v>
      </c>
    </row>
    <row r="172" spans="1:7" ht="12.75">
      <c r="A172" s="756"/>
      <c r="B172" s="619" t="s">
        <v>384</v>
      </c>
      <c r="C172" s="619" t="s">
        <v>385</v>
      </c>
      <c r="D172" s="746">
        <v>11</v>
      </c>
      <c r="E172" s="746"/>
      <c r="F172" s="746">
        <f t="shared" si="12"/>
        <v>11</v>
      </c>
      <c r="G172" s="752">
        <f t="shared" si="13"/>
        <v>0.02217741935483871</v>
      </c>
    </row>
    <row r="173" spans="1:7" ht="12.75">
      <c r="A173" s="756"/>
      <c r="B173" s="619" t="s">
        <v>386</v>
      </c>
      <c r="C173" s="619" t="s">
        <v>80</v>
      </c>
      <c r="D173" s="746">
        <v>40</v>
      </c>
      <c r="E173" s="746"/>
      <c r="F173" s="746">
        <f t="shared" si="12"/>
        <v>40</v>
      </c>
      <c r="G173" s="752">
        <f t="shared" si="13"/>
        <v>0.08064516129032258</v>
      </c>
    </row>
    <row r="174" spans="1:7" ht="12.75">
      <c r="A174" s="756"/>
      <c r="B174" s="619" t="s">
        <v>387</v>
      </c>
      <c r="C174" s="619" t="s">
        <v>77</v>
      </c>
      <c r="D174" s="746">
        <v>9</v>
      </c>
      <c r="E174" s="746"/>
      <c r="F174" s="746">
        <f t="shared" si="12"/>
        <v>9</v>
      </c>
      <c r="G174" s="752">
        <f t="shared" si="13"/>
        <v>0.018145161290322582</v>
      </c>
    </row>
    <row r="175" spans="1:7" ht="13.5" customHeight="1">
      <c r="A175" s="756"/>
      <c r="B175" s="619" t="s">
        <v>388</v>
      </c>
      <c r="C175" s="619" t="s">
        <v>79</v>
      </c>
      <c r="D175" s="746">
        <v>8</v>
      </c>
      <c r="E175" s="746"/>
      <c r="F175" s="746">
        <f t="shared" si="12"/>
        <v>8</v>
      </c>
      <c r="G175" s="752">
        <f t="shared" si="13"/>
        <v>0.016129032258064516</v>
      </c>
    </row>
    <row r="176" spans="1:7" ht="13.5" customHeight="1">
      <c r="A176" s="734"/>
      <c r="B176" s="619" t="s">
        <v>389</v>
      </c>
      <c r="C176" s="619" t="s">
        <v>390</v>
      </c>
      <c r="D176" s="746">
        <v>28</v>
      </c>
      <c r="E176" s="746"/>
      <c r="F176" s="746">
        <f t="shared" si="12"/>
        <v>28</v>
      </c>
      <c r="G176" s="752">
        <f t="shared" si="13"/>
        <v>0.056451612903225805</v>
      </c>
    </row>
    <row r="177" spans="1:7" ht="13.5" customHeight="1">
      <c r="A177" s="618" t="s">
        <v>571</v>
      </c>
      <c r="B177" s="619"/>
      <c r="C177" s="619"/>
      <c r="D177" s="746">
        <f>SUM(D149:D176)</f>
        <v>495</v>
      </c>
      <c r="E177" s="746">
        <f>SUM(E149:E176)</f>
        <v>1</v>
      </c>
      <c r="F177" s="746">
        <f t="shared" si="12"/>
        <v>496</v>
      </c>
      <c r="G177" s="752">
        <f t="shared" si="13"/>
        <v>1</v>
      </c>
    </row>
    <row r="178" spans="1:7" ht="12.75">
      <c r="A178" s="618" t="s">
        <v>13</v>
      </c>
      <c r="B178" s="619" t="s">
        <v>391</v>
      </c>
      <c r="C178" s="619" t="s">
        <v>392</v>
      </c>
      <c r="D178" s="746">
        <v>69</v>
      </c>
      <c r="E178" s="746"/>
      <c r="F178" s="746">
        <f t="shared" si="12"/>
        <v>69</v>
      </c>
      <c r="G178" s="752">
        <f>F178/$F$197</f>
        <v>0.07958477508650519</v>
      </c>
    </row>
    <row r="179" spans="1:7" ht="12.75">
      <c r="A179" s="737" t="s">
        <v>13</v>
      </c>
      <c r="B179" s="619" t="s">
        <v>393</v>
      </c>
      <c r="C179" s="619" t="s">
        <v>394</v>
      </c>
      <c r="D179" s="746">
        <v>17</v>
      </c>
      <c r="E179" s="746"/>
      <c r="F179" s="746">
        <f t="shared" si="12"/>
        <v>17</v>
      </c>
      <c r="G179" s="752">
        <f aca="true" t="shared" si="14" ref="G179:G197">F179/$F$197</f>
        <v>0.0196078431372549</v>
      </c>
    </row>
    <row r="180" spans="1:7" ht="12.75">
      <c r="A180" s="756"/>
      <c r="B180" s="619" t="s">
        <v>395</v>
      </c>
      <c r="C180" s="619" t="s">
        <v>396</v>
      </c>
      <c r="D180" s="746">
        <v>458</v>
      </c>
      <c r="E180" s="746"/>
      <c r="F180" s="746">
        <f t="shared" si="12"/>
        <v>458</v>
      </c>
      <c r="G180" s="752">
        <f t="shared" si="14"/>
        <v>0.5282583621683967</v>
      </c>
    </row>
    <row r="181" spans="1:7" ht="12.75">
      <c r="A181" s="756"/>
      <c r="B181" s="619" t="s">
        <v>397</v>
      </c>
      <c r="C181" s="619" t="s">
        <v>528</v>
      </c>
      <c r="D181" s="746">
        <v>30</v>
      </c>
      <c r="E181" s="746"/>
      <c r="F181" s="746">
        <f t="shared" si="12"/>
        <v>30</v>
      </c>
      <c r="G181" s="752">
        <f t="shared" si="14"/>
        <v>0.03460207612456748</v>
      </c>
    </row>
    <row r="182" spans="1:7" ht="12.75">
      <c r="A182" s="756"/>
      <c r="B182" s="619" t="s">
        <v>398</v>
      </c>
      <c r="C182" s="619" t="s">
        <v>399</v>
      </c>
      <c r="D182" s="746">
        <v>62</v>
      </c>
      <c r="E182" s="746"/>
      <c r="F182" s="746">
        <f t="shared" si="12"/>
        <v>62</v>
      </c>
      <c r="G182" s="752">
        <f t="shared" si="14"/>
        <v>0.07151095732410612</v>
      </c>
    </row>
    <row r="183" spans="1:7" ht="12.75">
      <c r="A183" s="756"/>
      <c r="B183" s="619" t="s">
        <v>400</v>
      </c>
      <c r="C183" s="619" t="s">
        <v>401</v>
      </c>
      <c r="D183" s="746">
        <v>12</v>
      </c>
      <c r="E183" s="746"/>
      <c r="F183" s="746">
        <f t="shared" si="12"/>
        <v>12</v>
      </c>
      <c r="G183" s="752">
        <f t="shared" si="14"/>
        <v>0.01384083044982699</v>
      </c>
    </row>
    <row r="184" spans="1:7" ht="12.75">
      <c r="A184" s="756"/>
      <c r="B184" s="619" t="s">
        <v>529</v>
      </c>
      <c r="C184" s="619" t="s">
        <v>85</v>
      </c>
      <c r="D184" s="746">
        <v>2</v>
      </c>
      <c r="E184" s="746"/>
      <c r="F184" s="746">
        <f t="shared" si="12"/>
        <v>2</v>
      </c>
      <c r="G184" s="752">
        <f t="shared" si="14"/>
        <v>0.002306805074971165</v>
      </c>
    </row>
    <row r="185" spans="1:7" ht="12.75">
      <c r="A185" s="756"/>
      <c r="B185" s="619" t="s">
        <v>402</v>
      </c>
      <c r="C185" s="619" t="s">
        <v>85</v>
      </c>
      <c r="D185" s="746">
        <v>2</v>
      </c>
      <c r="E185" s="746"/>
      <c r="F185" s="746">
        <f t="shared" si="12"/>
        <v>2</v>
      </c>
      <c r="G185" s="752">
        <f t="shared" si="14"/>
        <v>0.002306805074971165</v>
      </c>
    </row>
    <row r="186" spans="1:7" ht="12.75">
      <c r="A186" s="756"/>
      <c r="B186" s="619" t="s">
        <v>490</v>
      </c>
      <c r="C186" s="619" t="s">
        <v>527</v>
      </c>
      <c r="D186" s="746">
        <v>27</v>
      </c>
      <c r="E186" s="746"/>
      <c r="F186" s="746">
        <f t="shared" si="12"/>
        <v>27</v>
      </c>
      <c r="G186" s="752">
        <f t="shared" si="14"/>
        <v>0.031141868512110725</v>
      </c>
    </row>
    <row r="187" spans="1:7" ht="12.75">
      <c r="A187" s="756"/>
      <c r="B187" s="619" t="s">
        <v>404</v>
      </c>
      <c r="C187" s="619" t="s">
        <v>403</v>
      </c>
      <c r="D187" s="746">
        <v>86</v>
      </c>
      <c r="E187" s="746"/>
      <c r="F187" s="746">
        <f t="shared" si="12"/>
        <v>86</v>
      </c>
      <c r="G187" s="752">
        <f t="shared" si="14"/>
        <v>0.09919261822376009</v>
      </c>
    </row>
    <row r="188" spans="1:7" ht="12.75">
      <c r="A188" s="756"/>
      <c r="B188" s="619" t="s">
        <v>406</v>
      </c>
      <c r="C188" s="619" t="s">
        <v>405</v>
      </c>
      <c r="D188" s="746">
        <v>34</v>
      </c>
      <c r="E188" s="746"/>
      <c r="F188" s="746">
        <f t="shared" si="12"/>
        <v>34</v>
      </c>
      <c r="G188" s="752">
        <f t="shared" si="14"/>
        <v>0.0392156862745098</v>
      </c>
    </row>
    <row r="189" spans="1:7" ht="12.75">
      <c r="A189" s="756"/>
      <c r="B189" s="619" t="s">
        <v>530</v>
      </c>
      <c r="C189" s="619" t="s">
        <v>89</v>
      </c>
      <c r="D189" s="746">
        <v>3</v>
      </c>
      <c r="E189" s="746"/>
      <c r="F189" s="746">
        <f t="shared" si="12"/>
        <v>3</v>
      </c>
      <c r="G189" s="752">
        <f t="shared" si="14"/>
        <v>0.0034602076124567475</v>
      </c>
    </row>
    <row r="190" spans="1:7" ht="12.75">
      <c r="A190" s="756"/>
      <c r="B190" s="619" t="s">
        <v>407</v>
      </c>
      <c r="C190" s="619" t="s">
        <v>408</v>
      </c>
      <c r="D190" s="746">
        <v>3</v>
      </c>
      <c r="E190" s="746"/>
      <c r="F190" s="746">
        <f t="shared" si="12"/>
        <v>3</v>
      </c>
      <c r="G190" s="752">
        <f t="shared" si="14"/>
        <v>0.0034602076124567475</v>
      </c>
    </row>
    <row r="191" spans="1:7" ht="12.75">
      <c r="A191" s="756"/>
      <c r="B191" s="619" t="s">
        <v>409</v>
      </c>
      <c r="C191" s="619" t="s">
        <v>410</v>
      </c>
      <c r="D191" s="746">
        <v>42</v>
      </c>
      <c r="E191" s="746"/>
      <c r="F191" s="746">
        <f t="shared" si="12"/>
        <v>42</v>
      </c>
      <c r="G191" s="752">
        <f t="shared" si="14"/>
        <v>0.04844290657439446</v>
      </c>
    </row>
    <row r="192" spans="1:7" ht="12.75">
      <c r="A192" s="756"/>
      <c r="B192" s="619" t="s">
        <v>491</v>
      </c>
      <c r="C192" s="619" t="s">
        <v>531</v>
      </c>
      <c r="D192" s="746">
        <v>4</v>
      </c>
      <c r="E192" s="746"/>
      <c r="F192" s="746">
        <f t="shared" si="12"/>
        <v>4</v>
      </c>
      <c r="G192" s="752">
        <f t="shared" si="14"/>
        <v>0.00461361014994233</v>
      </c>
    </row>
    <row r="193" spans="1:7" ht="12.75">
      <c r="A193" s="756"/>
      <c r="B193" s="619" t="s">
        <v>532</v>
      </c>
      <c r="C193" s="619" t="s">
        <v>533</v>
      </c>
      <c r="D193" s="746">
        <v>2</v>
      </c>
      <c r="E193" s="746"/>
      <c r="F193" s="746">
        <f t="shared" si="12"/>
        <v>2</v>
      </c>
      <c r="G193" s="752">
        <f t="shared" si="14"/>
        <v>0.002306805074971165</v>
      </c>
    </row>
    <row r="194" spans="1:7" ht="12.75">
      <c r="A194" s="756"/>
      <c r="B194" s="619" t="s">
        <v>534</v>
      </c>
      <c r="C194" s="619" t="s">
        <v>535</v>
      </c>
      <c r="D194" s="746">
        <v>1</v>
      </c>
      <c r="E194" s="746"/>
      <c r="F194" s="746">
        <f t="shared" si="12"/>
        <v>1</v>
      </c>
      <c r="G194" s="752">
        <f t="shared" si="14"/>
        <v>0.0011534025374855825</v>
      </c>
    </row>
    <row r="195" spans="1:7" ht="12.75">
      <c r="A195" s="756"/>
      <c r="B195" s="619" t="s">
        <v>411</v>
      </c>
      <c r="C195" s="619" t="s">
        <v>126</v>
      </c>
      <c r="D195" s="746">
        <v>8</v>
      </c>
      <c r="E195" s="746"/>
      <c r="F195" s="746">
        <f t="shared" si="12"/>
        <v>8</v>
      </c>
      <c r="G195" s="752">
        <f t="shared" si="14"/>
        <v>0.00922722029988466</v>
      </c>
    </row>
    <row r="196" spans="1:7" ht="12.75">
      <c r="A196" s="734"/>
      <c r="B196" s="619" t="s">
        <v>536</v>
      </c>
      <c r="C196" s="619" t="s">
        <v>537</v>
      </c>
      <c r="D196" s="746">
        <v>5</v>
      </c>
      <c r="E196" s="746"/>
      <c r="F196" s="746">
        <f t="shared" si="12"/>
        <v>5</v>
      </c>
      <c r="G196" s="752">
        <f t="shared" si="14"/>
        <v>0.0057670126874279125</v>
      </c>
    </row>
    <row r="197" spans="1:7" ht="12.75">
      <c r="A197" s="618" t="s">
        <v>412</v>
      </c>
      <c r="B197" s="619"/>
      <c r="C197" s="619"/>
      <c r="D197" s="746">
        <f>SUM(D178:D196)</f>
        <v>867</v>
      </c>
      <c r="E197" s="746"/>
      <c r="F197" s="746">
        <f t="shared" si="12"/>
        <v>867</v>
      </c>
      <c r="G197" s="752">
        <f t="shared" si="14"/>
        <v>1</v>
      </c>
    </row>
    <row r="198" spans="1:7" ht="12.75">
      <c r="A198" s="737" t="s">
        <v>14</v>
      </c>
      <c r="B198" s="619" t="s">
        <v>413</v>
      </c>
      <c r="C198" s="619" t="s">
        <v>414</v>
      </c>
      <c r="D198" s="746">
        <v>55</v>
      </c>
      <c r="E198" s="746"/>
      <c r="F198" s="746">
        <f t="shared" si="12"/>
        <v>55</v>
      </c>
      <c r="G198" s="752">
        <f>F198/$F$223</f>
        <v>0.024444444444444446</v>
      </c>
    </row>
    <row r="199" spans="1:7" ht="12.75">
      <c r="A199" s="756"/>
      <c r="B199" s="619" t="s">
        <v>415</v>
      </c>
      <c r="C199" s="619" t="s">
        <v>416</v>
      </c>
      <c r="D199" s="746">
        <v>1</v>
      </c>
      <c r="E199" s="746"/>
      <c r="F199" s="746">
        <f t="shared" si="12"/>
        <v>1</v>
      </c>
      <c r="G199" s="752">
        <f aca="true" t="shared" si="15" ref="G199:G223">F199/$F$223</f>
        <v>0.00044444444444444447</v>
      </c>
    </row>
    <row r="200" spans="1:7" ht="12.75">
      <c r="A200" s="756"/>
      <c r="B200" s="619" t="s">
        <v>417</v>
      </c>
      <c r="C200" s="619" t="s">
        <v>418</v>
      </c>
      <c r="D200" s="746">
        <v>26</v>
      </c>
      <c r="E200" s="746"/>
      <c r="F200" s="746">
        <f t="shared" si="12"/>
        <v>26</v>
      </c>
      <c r="G200" s="752">
        <f t="shared" si="15"/>
        <v>0.011555555555555555</v>
      </c>
    </row>
    <row r="201" spans="1:7" ht="12.75">
      <c r="A201" s="756"/>
      <c r="B201" s="619" t="s">
        <v>419</v>
      </c>
      <c r="C201" s="619" t="s">
        <v>420</v>
      </c>
      <c r="D201" s="746">
        <v>16</v>
      </c>
      <c r="E201" s="746"/>
      <c r="F201" s="746">
        <f t="shared" si="12"/>
        <v>16</v>
      </c>
      <c r="G201" s="752">
        <f t="shared" si="15"/>
        <v>0.0071111111111111115</v>
      </c>
    </row>
    <row r="202" spans="1:7" ht="12.75">
      <c r="A202" s="756"/>
      <c r="B202" s="619" t="s">
        <v>421</v>
      </c>
      <c r="C202" s="619" t="s">
        <v>422</v>
      </c>
      <c r="D202" s="746">
        <v>1</v>
      </c>
      <c r="E202" s="746"/>
      <c r="F202" s="746">
        <f t="shared" si="12"/>
        <v>1</v>
      </c>
      <c r="G202" s="752">
        <f t="shared" si="15"/>
        <v>0.00044444444444444447</v>
      </c>
    </row>
    <row r="203" spans="1:7" ht="12.75">
      <c r="A203" s="756"/>
      <c r="B203" s="619" t="s">
        <v>423</v>
      </c>
      <c r="C203" s="619" t="s">
        <v>424</v>
      </c>
      <c r="D203" s="746">
        <v>106</v>
      </c>
      <c r="E203" s="746"/>
      <c r="F203" s="746">
        <f t="shared" si="12"/>
        <v>106</v>
      </c>
      <c r="G203" s="752">
        <f t="shared" si="15"/>
        <v>0.04711111111111111</v>
      </c>
    </row>
    <row r="204" spans="1:7" ht="12.75">
      <c r="A204" s="756"/>
      <c r="B204" s="619" t="s">
        <v>425</v>
      </c>
      <c r="C204" s="619" t="s">
        <v>115</v>
      </c>
      <c r="D204" s="746">
        <v>745</v>
      </c>
      <c r="E204" s="746"/>
      <c r="F204" s="746">
        <f t="shared" si="12"/>
        <v>745</v>
      </c>
      <c r="G204" s="752">
        <f t="shared" si="15"/>
        <v>0.33111111111111113</v>
      </c>
    </row>
    <row r="205" spans="1:7" ht="12.75">
      <c r="A205" s="756"/>
      <c r="B205" s="619" t="s">
        <v>426</v>
      </c>
      <c r="C205" s="619" t="s">
        <v>14</v>
      </c>
      <c r="D205" s="746">
        <v>15</v>
      </c>
      <c r="E205" s="746"/>
      <c r="F205" s="746">
        <f t="shared" si="12"/>
        <v>15</v>
      </c>
      <c r="G205" s="752">
        <f t="shared" si="15"/>
        <v>0.006666666666666667</v>
      </c>
    </row>
    <row r="206" spans="1:7" ht="12.75">
      <c r="A206" s="756"/>
      <c r="B206" s="619" t="s">
        <v>429</v>
      </c>
      <c r="C206" s="619" t="s">
        <v>428</v>
      </c>
      <c r="D206" s="746">
        <v>17</v>
      </c>
      <c r="E206" s="746"/>
      <c r="F206" s="746">
        <f t="shared" si="12"/>
        <v>17</v>
      </c>
      <c r="G206" s="752">
        <f t="shared" si="15"/>
        <v>0.007555555555555556</v>
      </c>
    </row>
    <row r="207" spans="1:7" ht="12.75">
      <c r="A207" s="756"/>
      <c r="B207" s="619" t="s">
        <v>430</v>
      </c>
      <c r="C207" s="619" t="s">
        <v>431</v>
      </c>
      <c r="D207" s="746">
        <v>6</v>
      </c>
      <c r="E207" s="746"/>
      <c r="F207" s="746">
        <f t="shared" si="12"/>
        <v>6</v>
      </c>
      <c r="G207" s="752">
        <f t="shared" si="15"/>
        <v>0.0026666666666666666</v>
      </c>
    </row>
    <row r="208" spans="1:7" ht="12.75">
      <c r="A208" s="756"/>
      <c r="B208" s="619" t="s">
        <v>427</v>
      </c>
      <c r="C208" s="619" t="s">
        <v>538</v>
      </c>
      <c r="D208" s="746">
        <v>100</v>
      </c>
      <c r="E208" s="746"/>
      <c r="F208" s="746">
        <f t="shared" si="12"/>
        <v>100</v>
      </c>
      <c r="G208" s="752">
        <f t="shared" si="15"/>
        <v>0.044444444444444446</v>
      </c>
    </row>
    <row r="209" spans="1:7" ht="12.75">
      <c r="A209" s="756"/>
      <c r="B209" s="619" t="s">
        <v>432</v>
      </c>
      <c r="C209" s="619" t="s">
        <v>433</v>
      </c>
      <c r="D209" s="746">
        <v>17</v>
      </c>
      <c r="E209" s="746"/>
      <c r="F209" s="746">
        <f t="shared" si="12"/>
        <v>17</v>
      </c>
      <c r="G209" s="752">
        <f t="shared" si="15"/>
        <v>0.007555555555555556</v>
      </c>
    </row>
    <row r="210" spans="1:7" ht="12.75">
      <c r="A210" s="756"/>
      <c r="B210" s="619" t="s">
        <v>434</v>
      </c>
      <c r="C210" s="619" t="s">
        <v>435</v>
      </c>
      <c r="D210" s="746">
        <v>22</v>
      </c>
      <c r="E210" s="746"/>
      <c r="F210" s="746">
        <f t="shared" si="12"/>
        <v>22</v>
      </c>
      <c r="G210" s="752">
        <f t="shared" si="15"/>
        <v>0.009777777777777778</v>
      </c>
    </row>
    <row r="211" spans="1:7" ht="12.75">
      <c r="A211" s="756"/>
      <c r="B211" s="619" t="s">
        <v>436</v>
      </c>
      <c r="C211" s="619" t="s">
        <v>435</v>
      </c>
      <c r="D211" s="746">
        <v>9</v>
      </c>
      <c r="E211" s="746"/>
      <c r="F211" s="746">
        <f t="shared" si="12"/>
        <v>9</v>
      </c>
      <c r="G211" s="752">
        <f t="shared" si="15"/>
        <v>0.004</v>
      </c>
    </row>
    <row r="212" spans="1:7" ht="12.75">
      <c r="A212" s="756"/>
      <c r="B212" s="619" t="s">
        <v>437</v>
      </c>
      <c r="C212" s="619" t="s">
        <v>435</v>
      </c>
      <c r="D212" s="746">
        <v>954</v>
      </c>
      <c r="E212" s="746"/>
      <c r="F212" s="746">
        <f t="shared" si="12"/>
        <v>954</v>
      </c>
      <c r="G212" s="752">
        <f t="shared" si="15"/>
        <v>0.424</v>
      </c>
    </row>
    <row r="213" spans="1:7" ht="12.75">
      <c r="A213" s="756"/>
      <c r="B213" s="619" t="s">
        <v>438</v>
      </c>
      <c r="C213" s="619" t="s">
        <v>439</v>
      </c>
      <c r="D213" s="746">
        <v>71</v>
      </c>
      <c r="E213" s="746"/>
      <c r="F213" s="746">
        <f t="shared" si="12"/>
        <v>71</v>
      </c>
      <c r="G213" s="752">
        <f t="shared" si="15"/>
        <v>0.03155555555555556</v>
      </c>
    </row>
    <row r="214" spans="1:7" ht="12.75">
      <c r="A214" s="756"/>
      <c r="B214" s="619" t="s">
        <v>379</v>
      </c>
      <c r="C214" s="619" t="s">
        <v>71</v>
      </c>
      <c r="D214" s="746">
        <v>1</v>
      </c>
      <c r="E214" s="746"/>
      <c r="F214" s="746">
        <f aca="true" t="shared" si="16" ref="F214:F256">SUM(D214:E214)</f>
        <v>1</v>
      </c>
      <c r="G214" s="752">
        <f t="shared" si="15"/>
        <v>0.00044444444444444447</v>
      </c>
    </row>
    <row r="215" spans="1:7" ht="12.75">
      <c r="A215" s="756"/>
      <c r="B215" s="619" t="s">
        <v>440</v>
      </c>
      <c r="C215" s="619" t="s">
        <v>301</v>
      </c>
      <c r="D215" s="746">
        <v>19</v>
      </c>
      <c r="E215" s="746"/>
      <c r="F215" s="746">
        <f t="shared" si="16"/>
        <v>19</v>
      </c>
      <c r="G215" s="752">
        <f t="shared" si="15"/>
        <v>0.008444444444444444</v>
      </c>
    </row>
    <row r="216" spans="1:7" ht="12.75">
      <c r="A216" s="756"/>
      <c r="B216" s="619" t="s">
        <v>441</v>
      </c>
      <c r="C216" s="619" t="s">
        <v>442</v>
      </c>
      <c r="D216" s="746">
        <v>7</v>
      </c>
      <c r="E216" s="746"/>
      <c r="F216" s="746">
        <f t="shared" si="16"/>
        <v>7</v>
      </c>
      <c r="G216" s="752">
        <f t="shared" si="15"/>
        <v>0.003111111111111111</v>
      </c>
    </row>
    <row r="217" spans="1:7" ht="12.75">
      <c r="A217" s="756"/>
      <c r="B217" s="619" t="s">
        <v>443</v>
      </c>
      <c r="C217" s="619" t="s">
        <v>444</v>
      </c>
      <c r="D217" s="746">
        <v>11</v>
      </c>
      <c r="E217" s="746"/>
      <c r="F217" s="746">
        <f t="shared" si="16"/>
        <v>11</v>
      </c>
      <c r="G217" s="752">
        <f t="shared" si="15"/>
        <v>0.004888888888888889</v>
      </c>
    </row>
    <row r="218" spans="1:7" ht="12.75">
      <c r="A218" s="756"/>
      <c r="B218" s="619" t="s">
        <v>445</v>
      </c>
      <c r="C218" s="619" t="s">
        <v>446</v>
      </c>
      <c r="D218" s="746">
        <v>8</v>
      </c>
      <c r="E218" s="746"/>
      <c r="F218" s="746">
        <f t="shared" si="16"/>
        <v>8</v>
      </c>
      <c r="G218" s="752">
        <f t="shared" si="15"/>
        <v>0.0035555555555555557</v>
      </c>
    </row>
    <row r="219" spans="1:7" ht="12.75">
      <c r="A219" s="756"/>
      <c r="B219" s="619" t="s">
        <v>447</v>
      </c>
      <c r="C219" s="619" t="s">
        <v>448</v>
      </c>
      <c r="D219" s="746">
        <v>12</v>
      </c>
      <c r="E219" s="746"/>
      <c r="F219" s="746">
        <f t="shared" si="16"/>
        <v>12</v>
      </c>
      <c r="G219" s="752">
        <f t="shared" si="15"/>
        <v>0.005333333333333333</v>
      </c>
    </row>
    <row r="220" spans="1:7" ht="12.75">
      <c r="A220" s="756"/>
      <c r="B220" s="619" t="s">
        <v>540</v>
      </c>
      <c r="C220" s="619" t="s">
        <v>541</v>
      </c>
      <c r="D220" s="746">
        <v>1</v>
      </c>
      <c r="E220" s="746"/>
      <c r="F220" s="746">
        <f t="shared" si="16"/>
        <v>1</v>
      </c>
      <c r="G220" s="752">
        <f t="shared" si="15"/>
        <v>0.00044444444444444447</v>
      </c>
    </row>
    <row r="221" spans="1:7" ht="12.75">
      <c r="A221" s="734"/>
      <c r="B221" s="619" t="s">
        <v>449</v>
      </c>
      <c r="C221" s="619" t="s">
        <v>539</v>
      </c>
      <c r="D221" s="746">
        <v>24</v>
      </c>
      <c r="E221" s="746"/>
      <c r="F221" s="746">
        <f t="shared" si="16"/>
        <v>24</v>
      </c>
      <c r="G221" s="752">
        <f t="shared" si="15"/>
        <v>0.010666666666666666</v>
      </c>
    </row>
    <row r="222" spans="1:7" ht="12.75">
      <c r="A222" s="618" t="s">
        <v>14</v>
      </c>
      <c r="B222" s="619" t="s">
        <v>450</v>
      </c>
      <c r="C222" s="619" t="s">
        <v>451</v>
      </c>
      <c r="D222" s="746">
        <v>6</v>
      </c>
      <c r="E222" s="746"/>
      <c r="F222" s="746">
        <f t="shared" si="16"/>
        <v>6</v>
      </c>
      <c r="G222" s="752">
        <f t="shared" si="15"/>
        <v>0.0026666666666666666</v>
      </c>
    </row>
    <row r="223" spans="1:7" ht="12.75">
      <c r="A223" s="618" t="s">
        <v>452</v>
      </c>
      <c r="B223" s="619"/>
      <c r="C223" s="619"/>
      <c r="D223" s="746">
        <f>SUM(D198:D222)</f>
        <v>2250</v>
      </c>
      <c r="E223" s="746"/>
      <c r="F223" s="746">
        <f t="shared" si="16"/>
        <v>2250</v>
      </c>
      <c r="G223" s="752">
        <f t="shared" si="15"/>
        <v>1</v>
      </c>
    </row>
    <row r="224" spans="1:7" ht="12.75">
      <c r="A224" s="737" t="s">
        <v>15</v>
      </c>
      <c r="B224" s="619" t="s">
        <v>453</v>
      </c>
      <c r="C224" s="619" t="s">
        <v>454</v>
      </c>
      <c r="D224" s="746">
        <v>3</v>
      </c>
      <c r="E224" s="746"/>
      <c r="F224" s="746">
        <f t="shared" si="16"/>
        <v>3</v>
      </c>
      <c r="G224" s="752">
        <f>F224/$F$237</f>
        <v>0.05357142857142857</v>
      </c>
    </row>
    <row r="225" spans="1:7" ht="12.75">
      <c r="A225" s="756"/>
      <c r="B225" s="619" t="s">
        <v>455</v>
      </c>
      <c r="C225" s="619" t="s">
        <v>108</v>
      </c>
      <c r="D225" s="746">
        <v>1</v>
      </c>
      <c r="E225" s="746">
        <v>2</v>
      </c>
      <c r="F225" s="746">
        <f t="shared" si="16"/>
        <v>3</v>
      </c>
      <c r="G225" s="752">
        <f aca="true" t="shared" si="17" ref="G225:G237">F225/$F$237</f>
        <v>0.05357142857142857</v>
      </c>
    </row>
    <row r="226" spans="1:7" ht="12.75">
      <c r="A226" s="756"/>
      <c r="B226" s="619" t="s">
        <v>456</v>
      </c>
      <c r="C226" s="619" t="s">
        <v>108</v>
      </c>
      <c r="D226" s="746">
        <v>8</v>
      </c>
      <c r="E226" s="746"/>
      <c r="F226" s="746">
        <f t="shared" si="16"/>
        <v>8</v>
      </c>
      <c r="G226" s="752">
        <f t="shared" si="17"/>
        <v>0.14285714285714285</v>
      </c>
    </row>
    <row r="227" spans="1:7" ht="12.75">
      <c r="A227" s="756"/>
      <c r="B227" s="619" t="s">
        <v>457</v>
      </c>
      <c r="C227" s="619" t="s">
        <v>109</v>
      </c>
      <c r="D227" s="746">
        <v>1</v>
      </c>
      <c r="E227" s="746"/>
      <c r="F227" s="746">
        <f t="shared" si="16"/>
        <v>1</v>
      </c>
      <c r="G227" s="752">
        <f t="shared" si="17"/>
        <v>0.017857142857142856</v>
      </c>
    </row>
    <row r="228" spans="1:7" ht="12.75">
      <c r="A228" s="756"/>
      <c r="B228" s="619" t="s">
        <v>458</v>
      </c>
      <c r="C228" s="619" t="s">
        <v>316</v>
      </c>
      <c r="D228" s="746">
        <v>5</v>
      </c>
      <c r="E228" s="746"/>
      <c r="F228" s="746">
        <f t="shared" si="16"/>
        <v>5</v>
      </c>
      <c r="G228" s="752">
        <f t="shared" si="17"/>
        <v>0.08928571428571429</v>
      </c>
    </row>
    <row r="229" spans="1:7" ht="12.75">
      <c r="A229" s="756"/>
      <c r="B229" s="619" t="s">
        <v>459</v>
      </c>
      <c r="C229" s="619" t="s">
        <v>316</v>
      </c>
      <c r="D229" s="746">
        <v>13</v>
      </c>
      <c r="E229" s="746"/>
      <c r="F229" s="746">
        <f t="shared" si="16"/>
        <v>13</v>
      </c>
      <c r="G229" s="752">
        <f t="shared" si="17"/>
        <v>0.23214285714285715</v>
      </c>
    </row>
    <row r="230" spans="1:7" ht="12.75">
      <c r="A230" s="756"/>
      <c r="B230" s="619" t="s">
        <v>460</v>
      </c>
      <c r="C230" s="619" t="s">
        <v>187</v>
      </c>
      <c r="D230" s="746">
        <v>1</v>
      </c>
      <c r="E230" s="746"/>
      <c r="F230" s="746">
        <f t="shared" si="16"/>
        <v>1</v>
      </c>
      <c r="G230" s="752">
        <f t="shared" si="17"/>
        <v>0.017857142857142856</v>
      </c>
    </row>
    <row r="231" spans="1:7" ht="12.75">
      <c r="A231" s="756"/>
      <c r="B231" s="619" t="s">
        <v>542</v>
      </c>
      <c r="C231" s="619" t="s">
        <v>461</v>
      </c>
      <c r="D231" s="746">
        <v>1</v>
      </c>
      <c r="E231" s="746"/>
      <c r="F231" s="746">
        <f t="shared" si="16"/>
        <v>1</v>
      </c>
      <c r="G231" s="752">
        <f t="shared" si="17"/>
        <v>0.017857142857142856</v>
      </c>
    </row>
    <row r="232" spans="1:7" ht="12.75">
      <c r="A232" s="756"/>
      <c r="B232" s="619" t="s">
        <v>462</v>
      </c>
      <c r="C232" s="619" t="s">
        <v>461</v>
      </c>
      <c r="D232" s="746">
        <v>3</v>
      </c>
      <c r="E232" s="746"/>
      <c r="F232" s="746">
        <f t="shared" si="16"/>
        <v>3</v>
      </c>
      <c r="G232" s="752">
        <f t="shared" si="17"/>
        <v>0.05357142857142857</v>
      </c>
    </row>
    <row r="233" spans="1:7" ht="12.75">
      <c r="A233" s="756"/>
      <c r="B233" s="619" t="s">
        <v>463</v>
      </c>
      <c r="C233" s="619" t="s">
        <v>322</v>
      </c>
      <c r="D233" s="746">
        <v>1</v>
      </c>
      <c r="E233" s="746"/>
      <c r="F233" s="746">
        <f t="shared" si="16"/>
        <v>1</v>
      </c>
      <c r="G233" s="752">
        <f t="shared" si="17"/>
        <v>0.017857142857142856</v>
      </c>
    </row>
    <row r="234" spans="1:7" ht="12.75">
      <c r="A234" s="756"/>
      <c r="B234" s="619" t="s">
        <v>464</v>
      </c>
      <c r="C234" s="619" t="s">
        <v>322</v>
      </c>
      <c r="D234" s="746">
        <v>7</v>
      </c>
      <c r="E234" s="746"/>
      <c r="F234" s="746">
        <f t="shared" si="16"/>
        <v>7</v>
      </c>
      <c r="G234" s="752">
        <f t="shared" si="17"/>
        <v>0.125</v>
      </c>
    </row>
    <row r="235" spans="1:7" ht="12.75">
      <c r="A235" s="756"/>
      <c r="B235" s="619" t="s">
        <v>465</v>
      </c>
      <c r="C235" s="619" t="s">
        <v>111</v>
      </c>
      <c r="D235" s="746">
        <v>1</v>
      </c>
      <c r="E235" s="746"/>
      <c r="F235" s="746">
        <f t="shared" si="16"/>
        <v>1</v>
      </c>
      <c r="G235" s="752">
        <f t="shared" si="17"/>
        <v>0.017857142857142856</v>
      </c>
    </row>
    <row r="236" spans="1:7" ht="12.75">
      <c r="A236" s="734"/>
      <c r="B236" s="619" t="s">
        <v>466</v>
      </c>
      <c r="C236" s="619" t="s">
        <v>111</v>
      </c>
      <c r="D236" s="746">
        <v>9</v>
      </c>
      <c r="E236" s="746"/>
      <c r="F236" s="746">
        <f t="shared" si="16"/>
        <v>9</v>
      </c>
      <c r="G236" s="752">
        <f t="shared" si="17"/>
        <v>0.16071428571428573</v>
      </c>
    </row>
    <row r="237" spans="1:7" ht="12.75">
      <c r="A237" s="618" t="s">
        <v>467</v>
      </c>
      <c r="B237" s="619"/>
      <c r="C237" s="619"/>
      <c r="D237" s="746">
        <f>SUM(D224:D236)</f>
        <v>54</v>
      </c>
      <c r="E237" s="746">
        <f>SUM(E224:E236)</f>
        <v>2</v>
      </c>
      <c r="F237" s="746">
        <f t="shared" si="16"/>
        <v>56</v>
      </c>
      <c r="G237" s="752">
        <f t="shared" si="17"/>
        <v>1</v>
      </c>
    </row>
    <row r="238" spans="1:7" ht="12.75">
      <c r="A238" s="618" t="s">
        <v>169</v>
      </c>
      <c r="B238" s="619" t="s">
        <v>468</v>
      </c>
      <c r="C238" s="619" t="s">
        <v>469</v>
      </c>
      <c r="D238" s="746">
        <v>89</v>
      </c>
      <c r="E238" s="746"/>
      <c r="F238" s="746">
        <f t="shared" si="16"/>
        <v>89</v>
      </c>
      <c r="G238" s="752">
        <f>F238/$F$238</f>
        <v>1</v>
      </c>
    </row>
    <row r="239" spans="1:7" ht="12.75">
      <c r="A239" s="737" t="s">
        <v>30</v>
      </c>
      <c r="B239" s="619" t="s">
        <v>471</v>
      </c>
      <c r="C239" s="619" t="s">
        <v>30</v>
      </c>
      <c r="D239" s="746">
        <v>9</v>
      </c>
      <c r="E239" s="746"/>
      <c r="F239" s="746">
        <f t="shared" si="16"/>
        <v>9</v>
      </c>
      <c r="G239" s="752">
        <f aca="true" t="shared" si="18" ref="G239:G244">F239/$F$244</f>
        <v>0.03146853146853147</v>
      </c>
    </row>
    <row r="240" spans="1:7" ht="12.75">
      <c r="A240" s="756"/>
      <c r="B240" s="619" t="s">
        <v>472</v>
      </c>
      <c r="C240" s="619" t="s">
        <v>30</v>
      </c>
      <c r="D240" s="746">
        <v>7</v>
      </c>
      <c r="E240" s="746"/>
      <c r="F240" s="746">
        <f t="shared" si="16"/>
        <v>7</v>
      </c>
      <c r="G240" s="752">
        <f t="shared" si="18"/>
        <v>0.024475524475524476</v>
      </c>
    </row>
    <row r="241" spans="1:7" ht="12.75">
      <c r="A241" s="756"/>
      <c r="B241" s="619" t="s">
        <v>470</v>
      </c>
      <c r="C241" s="619" t="s">
        <v>30</v>
      </c>
      <c r="D241" s="746">
        <v>254</v>
      </c>
      <c r="E241" s="746"/>
      <c r="F241" s="746">
        <f t="shared" si="16"/>
        <v>254</v>
      </c>
      <c r="G241" s="752">
        <f t="shared" si="18"/>
        <v>0.8881118881118881</v>
      </c>
    </row>
    <row r="242" spans="1:7" ht="12.75">
      <c r="A242" s="756"/>
      <c r="B242" s="619" t="s">
        <v>473</v>
      </c>
      <c r="C242" s="619" t="s">
        <v>30</v>
      </c>
      <c r="D242" s="746">
        <v>15</v>
      </c>
      <c r="E242" s="746"/>
      <c r="F242" s="746">
        <f t="shared" si="16"/>
        <v>15</v>
      </c>
      <c r="G242" s="752">
        <f t="shared" si="18"/>
        <v>0.05244755244755245</v>
      </c>
    </row>
    <row r="243" spans="1:7" ht="12.75">
      <c r="A243" s="734"/>
      <c r="B243" s="619" t="s">
        <v>474</v>
      </c>
      <c r="C243" s="619" t="s">
        <v>475</v>
      </c>
      <c r="D243" s="746">
        <v>1</v>
      </c>
      <c r="E243" s="746"/>
      <c r="F243" s="746">
        <f t="shared" si="16"/>
        <v>1</v>
      </c>
      <c r="G243" s="752">
        <f t="shared" si="18"/>
        <v>0.0034965034965034965</v>
      </c>
    </row>
    <row r="244" spans="1:7" ht="12.75">
      <c r="A244" s="618" t="s">
        <v>476</v>
      </c>
      <c r="B244" s="619"/>
      <c r="C244" s="619"/>
      <c r="D244" s="746">
        <f>SUM(D239:D243)</f>
        <v>286</v>
      </c>
      <c r="E244" s="746"/>
      <c r="F244" s="746">
        <f>SUM(D244:E244)</f>
        <v>286</v>
      </c>
      <c r="G244" s="752">
        <f t="shared" si="18"/>
        <v>1</v>
      </c>
    </row>
    <row r="245" spans="1:7" ht="12.75">
      <c r="A245" s="737" t="s">
        <v>570</v>
      </c>
      <c r="B245" s="619" t="s">
        <v>477</v>
      </c>
      <c r="C245" s="619" t="s">
        <v>478</v>
      </c>
      <c r="D245" s="746">
        <v>2</v>
      </c>
      <c r="E245" s="746"/>
      <c r="F245" s="746">
        <f t="shared" si="16"/>
        <v>2</v>
      </c>
      <c r="G245" s="752">
        <f>F245/$F$254</f>
        <v>0.015151515151515152</v>
      </c>
    </row>
    <row r="246" spans="1:7" ht="12.75">
      <c r="A246" s="756"/>
      <c r="B246" s="619" t="s">
        <v>480</v>
      </c>
      <c r="C246" s="619" t="s">
        <v>479</v>
      </c>
      <c r="D246" s="746">
        <v>16</v>
      </c>
      <c r="E246" s="746"/>
      <c r="F246" s="746">
        <f t="shared" si="16"/>
        <v>16</v>
      </c>
      <c r="G246" s="752">
        <f aca="true" t="shared" si="19" ref="G246:G254">F246/$F$254</f>
        <v>0.12121212121212122</v>
      </c>
    </row>
    <row r="247" spans="1:7" ht="12.75">
      <c r="A247" s="756"/>
      <c r="B247" s="619" t="s">
        <v>481</v>
      </c>
      <c r="C247" s="619" t="s">
        <v>482</v>
      </c>
      <c r="D247" s="746">
        <v>1</v>
      </c>
      <c r="E247" s="746"/>
      <c r="F247" s="746">
        <f t="shared" si="16"/>
        <v>1</v>
      </c>
      <c r="G247" s="752">
        <f t="shared" si="19"/>
        <v>0.007575757575757576</v>
      </c>
    </row>
    <row r="248" spans="1:7" ht="12.75">
      <c r="A248" s="756"/>
      <c r="B248" s="619" t="s">
        <v>483</v>
      </c>
      <c r="C248" s="619" t="s">
        <v>119</v>
      </c>
      <c r="D248" s="746">
        <v>78</v>
      </c>
      <c r="E248" s="746"/>
      <c r="F248" s="746">
        <f t="shared" si="16"/>
        <v>78</v>
      </c>
      <c r="G248" s="752">
        <f t="shared" si="19"/>
        <v>0.5909090909090909</v>
      </c>
    </row>
    <row r="249" spans="1:7" ht="12.75">
      <c r="A249" s="756"/>
      <c r="B249" s="619" t="s">
        <v>492</v>
      </c>
      <c r="C249" s="619" t="s">
        <v>543</v>
      </c>
      <c r="D249" s="746">
        <v>1</v>
      </c>
      <c r="E249" s="746"/>
      <c r="F249" s="746">
        <f t="shared" si="16"/>
        <v>1</v>
      </c>
      <c r="G249" s="752">
        <f t="shared" si="19"/>
        <v>0.007575757575757576</v>
      </c>
    </row>
    <row r="250" spans="1:7" ht="12.75">
      <c r="A250" s="756"/>
      <c r="B250" s="619" t="s">
        <v>484</v>
      </c>
      <c r="C250" s="619" t="s">
        <v>566</v>
      </c>
      <c r="D250" s="746">
        <v>17</v>
      </c>
      <c r="E250" s="746"/>
      <c r="F250" s="746">
        <f t="shared" si="16"/>
        <v>17</v>
      </c>
      <c r="G250" s="752">
        <f t="shared" si="19"/>
        <v>0.12878787878787878</v>
      </c>
    </row>
    <row r="251" spans="1:7" ht="12.75">
      <c r="A251" s="756"/>
      <c r="B251" s="619" t="s">
        <v>485</v>
      </c>
      <c r="C251" s="619" t="s">
        <v>121</v>
      </c>
      <c r="D251" s="746">
        <v>7</v>
      </c>
      <c r="E251" s="746"/>
      <c r="F251" s="746">
        <f t="shared" si="16"/>
        <v>7</v>
      </c>
      <c r="G251" s="752">
        <f t="shared" si="19"/>
        <v>0.05303030303030303</v>
      </c>
    </row>
    <row r="252" spans="1:7" ht="12.75">
      <c r="A252" s="756"/>
      <c r="B252" s="619" t="s">
        <v>486</v>
      </c>
      <c r="C252" s="619" t="s">
        <v>121</v>
      </c>
      <c r="D252" s="746">
        <v>5</v>
      </c>
      <c r="E252" s="746"/>
      <c r="F252" s="746">
        <f t="shared" si="16"/>
        <v>5</v>
      </c>
      <c r="G252" s="752">
        <f t="shared" si="19"/>
        <v>0.03787878787878788</v>
      </c>
    </row>
    <row r="253" spans="1:7" ht="12.75">
      <c r="A253" s="734"/>
      <c r="B253" s="619" t="s">
        <v>485</v>
      </c>
      <c r="C253" s="619" t="s">
        <v>544</v>
      </c>
      <c r="D253" s="746">
        <v>5</v>
      </c>
      <c r="E253" s="746"/>
      <c r="F253" s="746">
        <f t="shared" si="16"/>
        <v>5</v>
      </c>
      <c r="G253" s="752">
        <f t="shared" si="19"/>
        <v>0.03787878787878788</v>
      </c>
    </row>
    <row r="254" spans="1:7" ht="12.75">
      <c r="A254" s="618" t="s">
        <v>547</v>
      </c>
      <c r="B254" s="619"/>
      <c r="C254" s="619"/>
      <c r="D254" s="746">
        <f>SUM(D245:D253)</f>
        <v>132</v>
      </c>
      <c r="E254" s="746"/>
      <c r="F254" s="746">
        <f t="shared" si="16"/>
        <v>132</v>
      </c>
      <c r="G254" s="752">
        <f t="shared" si="19"/>
        <v>1</v>
      </c>
    </row>
    <row r="255" spans="1:7" ht="12.75">
      <c r="A255" s="618" t="s">
        <v>493</v>
      </c>
      <c r="B255" s="619"/>
      <c r="C255" s="619"/>
      <c r="D255" s="746">
        <f>SUM(D177+D197+D223+D237+D238+D244+D254)</f>
        <v>4173</v>
      </c>
      <c r="E255" s="746">
        <f>SUM(E177+E197+E223+E237+E238+E244+E254)</f>
        <v>3</v>
      </c>
      <c r="F255" s="746">
        <f t="shared" si="16"/>
        <v>4176</v>
      </c>
      <c r="G255" s="752"/>
    </row>
    <row r="256" spans="1:7" ht="12.75">
      <c r="A256" s="760" t="s">
        <v>487</v>
      </c>
      <c r="B256" s="761"/>
      <c r="C256" s="621"/>
      <c r="D256" s="747">
        <f>SUM(D147+D255)</f>
        <v>8388</v>
      </c>
      <c r="E256" s="747">
        <f>SUM(E147+E255)</f>
        <v>111</v>
      </c>
      <c r="F256" s="747">
        <f t="shared" si="16"/>
        <v>8499</v>
      </c>
      <c r="G256" s="753"/>
    </row>
    <row r="257" ht="12.75">
      <c r="G257" s="754"/>
    </row>
    <row r="258" spans="1:7" ht="28.5" customHeight="1">
      <c r="A258" s="763" t="s">
        <v>548</v>
      </c>
      <c r="B258" s="763"/>
      <c r="C258" s="763"/>
      <c r="D258" s="763"/>
      <c r="E258" s="763"/>
      <c r="F258" s="763"/>
      <c r="G258" s="763"/>
    </row>
    <row r="259" ht="12.75">
      <c r="G259" s="754"/>
    </row>
    <row r="260" ht="12.75">
      <c r="G260" s="754"/>
    </row>
    <row r="261" ht="12.75">
      <c r="G261" s="754"/>
    </row>
    <row r="262" ht="12.75">
      <c r="G262" s="754"/>
    </row>
    <row r="263" ht="12.75">
      <c r="G263" s="754"/>
    </row>
    <row r="264" ht="12.75">
      <c r="G264" s="754"/>
    </row>
    <row r="265" ht="12.75">
      <c r="G265" s="754"/>
    </row>
    <row r="266" ht="12.75">
      <c r="G266" s="754"/>
    </row>
    <row r="267" ht="12.75">
      <c r="G267" s="754"/>
    </row>
    <row r="268" ht="12.75">
      <c r="G268" s="754"/>
    </row>
    <row r="269" ht="12.75">
      <c r="G269" s="754"/>
    </row>
    <row r="270" ht="12.75">
      <c r="G270" s="754"/>
    </row>
    <row r="271" ht="12.75">
      <c r="G271" s="754"/>
    </row>
    <row r="272" ht="12.75">
      <c r="G272" s="754"/>
    </row>
    <row r="273" ht="12.75">
      <c r="G273" s="754"/>
    </row>
    <row r="274" ht="12.75">
      <c r="G274" s="754"/>
    </row>
    <row r="275" ht="12.75">
      <c r="G275" s="754"/>
    </row>
    <row r="276" ht="12.75">
      <c r="G276" s="754"/>
    </row>
    <row r="277" ht="12.75">
      <c r="G277" s="754"/>
    </row>
    <row r="278" ht="12.75">
      <c r="G278" s="754"/>
    </row>
    <row r="279" ht="12.75">
      <c r="G279" s="754"/>
    </row>
    <row r="280" ht="12.75">
      <c r="G280" s="754"/>
    </row>
    <row r="281" ht="12.75">
      <c r="G281" s="754"/>
    </row>
    <row r="282" ht="12.75">
      <c r="G282" s="754"/>
    </row>
    <row r="283" ht="12.75">
      <c r="G283" s="754"/>
    </row>
    <row r="284" ht="12.75">
      <c r="G284" s="754"/>
    </row>
    <row r="285" ht="12.75">
      <c r="G285" s="754"/>
    </row>
    <row r="286" ht="12.75">
      <c r="G286" s="754"/>
    </row>
    <row r="287" ht="12.75">
      <c r="G287" s="754"/>
    </row>
    <row r="288" ht="12.75">
      <c r="G288" s="754"/>
    </row>
    <row r="289" ht="12.75">
      <c r="G289" s="754"/>
    </row>
    <row r="290" ht="12.75">
      <c r="G290" s="754"/>
    </row>
    <row r="291" ht="12.75">
      <c r="G291" s="754"/>
    </row>
    <row r="292" ht="12.75">
      <c r="G292" s="754"/>
    </row>
    <row r="293" ht="12.75">
      <c r="G293" s="754"/>
    </row>
    <row r="294" ht="12.75">
      <c r="G294" s="754"/>
    </row>
    <row r="295" ht="12.75">
      <c r="G295" s="754"/>
    </row>
    <row r="296" ht="12.75">
      <c r="G296" s="754"/>
    </row>
    <row r="297" ht="12.75">
      <c r="G297" s="754"/>
    </row>
    <row r="298" ht="12.75">
      <c r="G298" s="754"/>
    </row>
    <row r="299" ht="12.75">
      <c r="G299" s="754"/>
    </row>
    <row r="300" ht="12.75">
      <c r="G300" s="754"/>
    </row>
    <row r="301" ht="12.75">
      <c r="G301" s="754"/>
    </row>
    <row r="302" ht="12.75">
      <c r="G302" s="754"/>
    </row>
    <row r="303" ht="12.75">
      <c r="G303" s="754"/>
    </row>
    <row r="304" ht="12.75">
      <c r="G304" s="754"/>
    </row>
    <row r="305" ht="12.75">
      <c r="G305" s="754"/>
    </row>
    <row r="306" ht="12.75">
      <c r="G306" s="754"/>
    </row>
    <row r="307" ht="12.75">
      <c r="G307" s="754"/>
    </row>
    <row r="308" ht="12.75">
      <c r="G308" s="754"/>
    </row>
    <row r="309" ht="12.75">
      <c r="G309" s="754"/>
    </row>
    <row r="310" ht="12.75">
      <c r="G310" s="754"/>
    </row>
    <row r="311" ht="12.75">
      <c r="G311" s="754"/>
    </row>
    <row r="312" ht="12.75">
      <c r="G312" s="754"/>
    </row>
    <row r="313" ht="12.75">
      <c r="G313" s="754"/>
    </row>
    <row r="314" ht="12.75">
      <c r="G314" s="754"/>
    </row>
    <row r="315" ht="12.75">
      <c r="G315" s="754"/>
    </row>
    <row r="316" ht="12.75">
      <c r="G316" s="754"/>
    </row>
    <row r="317" ht="12.75">
      <c r="G317" s="754"/>
    </row>
    <row r="318" ht="12.75">
      <c r="G318" s="754"/>
    </row>
    <row r="319" ht="12.75">
      <c r="G319" s="754"/>
    </row>
    <row r="320" ht="12.75">
      <c r="G320" s="754"/>
    </row>
    <row r="321" ht="12.75">
      <c r="G321" s="754"/>
    </row>
    <row r="322" ht="12.75">
      <c r="G322" s="754"/>
    </row>
    <row r="323" ht="12.75">
      <c r="G323" s="754"/>
    </row>
    <row r="324" ht="12.75">
      <c r="G324" s="754"/>
    </row>
    <row r="325" ht="12.75">
      <c r="G325" s="754"/>
    </row>
    <row r="326" ht="12.75">
      <c r="G326" s="754"/>
    </row>
    <row r="327" ht="12.75">
      <c r="G327" s="754"/>
    </row>
    <row r="328" ht="12.75">
      <c r="G328" s="754"/>
    </row>
    <row r="329" ht="12.75">
      <c r="G329" s="754"/>
    </row>
    <row r="330" ht="12.75">
      <c r="G330" s="754"/>
    </row>
    <row r="331" ht="12.75">
      <c r="G331" s="754"/>
    </row>
    <row r="332" ht="12.75">
      <c r="G332" s="754"/>
    </row>
    <row r="333" ht="12.75">
      <c r="G333" s="754"/>
    </row>
    <row r="334" ht="12.75">
      <c r="G334" s="754"/>
    </row>
    <row r="335" ht="12.75">
      <c r="G335" s="754"/>
    </row>
    <row r="336" ht="12.75">
      <c r="G336" s="754"/>
    </row>
    <row r="337" ht="12.75">
      <c r="G337" s="754"/>
    </row>
    <row r="338" ht="12.75">
      <c r="G338" s="754"/>
    </row>
    <row r="339" ht="12.75">
      <c r="G339" s="754"/>
    </row>
    <row r="340" ht="12.75">
      <c r="G340" s="754"/>
    </row>
    <row r="341" ht="12.75">
      <c r="G341" s="754"/>
    </row>
    <row r="342" ht="12.75">
      <c r="G342" s="754"/>
    </row>
    <row r="343" ht="12.75">
      <c r="G343" s="754"/>
    </row>
    <row r="344" ht="12.75">
      <c r="G344" s="754"/>
    </row>
    <row r="347" spans="1:7" ht="25.5" customHeight="1">
      <c r="A347" s="588"/>
      <c r="B347" s="588"/>
      <c r="C347" s="588"/>
      <c r="D347" s="749"/>
      <c r="E347" s="749"/>
      <c r="F347" s="749"/>
      <c r="G347" s="749"/>
    </row>
  </sheetData>
  <mergeCells count="5">
    <mergeCell ref="A258:G258"/>
    <mergeCell ref="A1:G1"/>
    <mergeCell ref="A2:G2"/>
    <mergeCell ref="A3:G3"/>
    <mergeCell ref="B6:C6"/>
  </mergeCells>
  <printOptions/>
  <pageMargins left="0.75" right="0.75" top="1" bottom="1" header="0.5" footer="0.5"/>
  <pageSetup firstPageNumber="3" useFirstPageNumber="1" horizontalDpi="600" verticalDpi="600" orientation="portrait" r:id="rId1"/>
  <headerFooter alignWithMargins="0">
    <oddFooter>&amp;L9/20/04&amp;CPage &amp;P&amp;ROffice of IRAA</oddFooter>
  </headerFooter>
</worksheet>
</file>

<file path=xl/worksheets/sheet4.xml><?xml version="1.0" encoding="utf-8"?>
<worksheet xmlns="http://schemas.openxmlformats.org/spreadsheetml/2006/main" xmlns:r="http://schemas.openxmlformats.org/officeDocument/2006/relationships">
  <dimension ref="A1:K55"/>
  <sheetViews>
    <sheetView tabSelected="1" workbookViewId="0" topLeftCell="A1">
      <selection activeCell="A14" sqref="A14"/>
    </sheetView>
  </sheetViews>
  <sheetFormatPr defaultColWidth="9.140625" defaultRowHeight="12.75"/>
  <cols>
    <col min="1" max="1" width="24.28125" style="167" customWidth="1"/>
    <col min="2" max="2" width="9.421875" style="167" customWidth="1"/>
    <col min="3" max="3" width="10.8515625" style="167" customWidth="1"/>
    <col min="4" max="4" width="9.7109375" style="167" bestFit="1" customWidth="1"/>
    <col min="5" max="5" width="9.8515625" style="167" customWidth="1"/>
    <col min="6" max="6" width="9.7109375" style="167" customWidth="1"/>
    <col min="7" max="8" width="9.8515625" style="167" customWidth="1"/>
    <col min="9" max="9" width="10.140625" style="167" customWidth="1"/>
    <col min="10" max="10" width="7.421875" style="167" bestFit="1" customWidth="1"/>
    <col min="11" max="16384" width="9.140625" style="167" customWidth="1"/>
  </cols>
  <sheetData>
    <row r="1" spans="1:10" ht="12">
      <c r="A1" s="788" t="s">
        <v>0</v>
      </c>
      <c r="B1" s="789"/>
      <c r="C1" s="789"/>
      <c r="D1" s="789"/>
      <c r="E1" s="789"/>
      <c r="F1" s="789"/>
      <c r="G1" s="789"/>
      <c r="H1" s="789"/>
      <c r="I1" s="789"/>
      <c r="J1" s="789"/>
    </row>
    <row r="2" spans="1:10" ht="12">
      <c r="A2" s="781" t="s">
        <v>497</v>
      </c>
      <c r="B2" s="789"/>
      <c r="C2" s="789"/>
      <c r="D2" s="789"/>
      <c r="E2" s="789"/>
      <c r="F2" s="789"/>
      <c r="G2" s="789"/>
      <c r="H2" s="789"/>
      <c r="I2" s="789"/>
      <c r="J2" s="789"/>
    </row>
    <row r="3" spans="1:10" ht="12">
      <c r="A3" s="268"/>
      <c r="B3" s="217"/>
      <c r="C3" s="217"/>
      <c r="D3" s="217"/>
      <c r="E3" s="217"/>
      <c r="F3" s="217"/>
      <c r="G3" s="217"/>
      <c r="H3" s="217"/>
      <c r="I3" s="217"/>
      <c r="J3" s="217"/>
    </row>
    <row r="4" spans="1:8" ht="12">
      <c r="A4" s="201" t="s">
        <v>171</v>
      </c>
      <c r="B4" s="190"/>
      <c r="C4" s="190"/>
      <c r="D4" s="190"/>
      <c r="E4" s="190"/>
      <c r="F4" s="190"/>
      <c r="G4" s="190"/>
      <c r="H4" s="190"/>
    </row>
    <row r="5" spans="2:8" ht="12">
      <c r="B5" s="202"/>
      <c r="C5" s="202"/>
      <c r="D5" s="202"/>
      <c r="E5" s="202"/>
      <c r="F5" s="202"/>
      <c r="G5" s="202"/>
      <c r="H5" s="202"/>
    </row>
    <row r="6" spans="1:10" ht="12">
      <c r="A6" s="795" t="s">
        <v>3</v>
      </c>
      <c r="B6" s="792" t="s">
        <v>23</v>
      </c>
      <c r="C6" s="793"/>
      <c r="D6" s="793"/>
      <c r="E6" s="792" t="s">
        <v>28</v>
      </c>
      <c r="F6" s="793"/>
      <c r="G6" s="794"/>
      <c r="H6" s="793" t="s">
        <v>6</v>
      </c>
      <c r="I6" s="793"/>
      <c r="J6" s="794"/>
    </row>
    <row r="7" spans="1:10" ht="24">
      <c r="A7" s="796"/>
      <c r="B7" s="50">
        <v>2003</v>
      </c>
      <c r="C7" s="50">
        <v>2004</v>
      </c>
      <c r="D7" s="192" t="s">
        <v>29</v>
      </c>
      <c r="E7" s="49">
        <v>2003</v>
      </c>
      <c r="F7" s="50">
        <v>2004</v>
      </c>
      <c r="G7" s="193" t="s">
        <v>29</v>
      </c>
      <c r="H7" s="50">
        <v>2003</v>
      </c>
      <c r="I7" s="50">
        <v>2004</v>
      </c>
      <c r="J7" s="194" t="s">
        <v>29</v>
      </c>
    </row>
    <row r="8" spans="1:10" ht="12">
      <c r="A8" s="195" t="s">
        <v>549</v>
      </c>
      <c r="B8" s="591">
        <v>11480</v>
      </c>
      <c r="C8" s="400">
        <v>10304</v>
      </c>
      <c r="D8" s="196">
        <f aca="true" t="shared" si="0" ref="D8:D13">(C8-B8)/B8</f>
        <v>-0.1024390243902439</v>
      </c>
      <c r="E8" s="204">
        <v>1427</v>
      </c>
      <c r="F8" s="583">
        <v>1098</v>
      </c>
      <c r="G8" s="196">
        <f>(F8-E8)/E8</f>
        <v>-0.23055360896986685</v>
      </c>
      <c r="H8" s="203">
        <f aca="true" t="shared" si="1" ref="H8:I10">SUM(B8+E8)</f>
        <v>12907</v>
      </c>
      <c r="I8" s="204">
        <f t="shared" si="1"/>
        <v>11402</v>
      </c>
      <c r="J8" s="196">
        <f aca="true" t="shared" si="2" ref="J8:J20">(I8-H8)/H8</f>
        <v>-0.11660339350739908</v>
      </c>
    </row>
    <row r="9" spans="1:10" ht="12">
      <c r="A9" s="280" t="s">
        <v>16</v>
      </c>
      <c r="B9" s="592">
        <v>59</v>
      </c>
      <c r="C9" s="206">
        <v>24</v>
      </c>
      <c r="D9" s="198">
        <f t="shared" si="0"/>
        <v>-0.5932203389830508</v>
      </c>
      <c r="E9" s="207"/>
      <c r="F9" s="220"/>
      <c r="G9" s="198"/>
      <c r="H9" s="208">
        <f t="shared" si="1"/>
        <v>59</v>
      </c>
      <c r="I9" s="209">
        <f t="shared" si="1"/>
        <v>24</v>
      </c>
      <c r="J9" s="399">
        <f t="shared" si="2"/>
        <v>-0.5932203389830508</v>
      </c>
    </row>
    <row r="10" spans="1:10" ht="12">
      <c r="A10" s="593" t="s">
        <v>550</v>
      </c>
      <c r="B10" s="592">
        <v>8172</v>
      </c>
      <c r="C10" s="206">
        <v>7740</v>
      </c>
      <c r="D10" s="198">
        <f t="shared" si="0"/>
        <v>-0.05286343612334802</v>
      </c>
      <c r="E10" s="207">
        <v>1908</v>
      </c>
      <c r="F10" s="220">
        <v>2280</v>
      </c>
      <c r="G10" s="198">
        <f aca="true" t="shared" si="3" ref="G10:G16">(F10-E10)/E10</f>
        <v>0.1949685534591195</v>
      </c>
      <c r="H10" s="208">
        <f t="shared" si="1"/>
        <v>10080</v>
      </c>
      <c r="I10" s="209">
        <f t="shared" si="1"/>
        <v>10020</v>
      </c>
      <c r="J10" s="399">
        <f t="shared" si="2"/>
        <v>-0.005952380952380952</v>
      </c>
    </row>
    <row r="11" spans="1:10" ht="12">
      <c r="A11" s="197" t="s">
        <v>13</v>
      </c>
      <c r="B11" s="592">
        <v>6470</v>
      </c>
      <c r="C11" s="206">
        <v>6225</v>
      </c>
      <c r="D11" s="198">
        <f t="shared" si="0"/>
        <v>-0.03786707882534776</v>
      </c>
      <c r="E11" s="207">
        <v>4632</v>
      </c>
      <c r="F11" s="220">
        <v>4685</v>
      </c>
      <c r="G11" s="198">
        <f t="shared" si="3"/>
        <v>0.011442141623488774</v>
      </c>
      <c r="H11" s="208">
        <f aca="true" t="shared" si="4" ref="H11:I17">SUM(B11+E11)</f>
        <v>11102</v>
      </c>
      <c r="I11" s="209">
        <f t="shared" si="4"/>
        <v>10910</v>
      </c>
      <c r="J11" s="198">
        <f t="shared" si="2"/>
        <v>-0.017294181228607458</v>
      </c>
    </row>
    <row r="12" spans="1:10" ht="12">
      <c r="A12" s="197" t="s">
        <v>14</v>
      </c>
      <c r="B12" s="592">
        <v>4429</v>
      </c>
      <c r="C12" s="206">
        <v>5079</v>
      </c>
      <c r="D12" s="198">
        <f t="shared" si="0"/>
        <v>0.14675999096861594</v>
      </c>
      <c r="E12" s="207">
        <v>10699</v>
      </c>
      <c r="F12" s="220">
        <v>10879</v>
      </c>
      <c r="G12" s="198">
        <f t="shared" si="3"/>
        <v>0.016824002243200298</v>
      </c>
      <c r="H12" s="208">
        <f t="shared" si="4"/>
        <v>15128</v>
      </c>
      <c r="I12" s="209">
        <f t="shared" si="4"/>
        <v>15958</v>
      </c>
      <c r="J12" s="198">
        <f t="shared" si="2"/>
        <v>0.05486515071390798</v>
      </c>
    </row>
    <row r="13" spans="1:10" ht="12">
      <c r="A13" s="197" t="s">
        <v>15</v>
      </c>
      <c r="B13" s="592">
        <v>707</v>
      </c>
      <c r="C13" s="206">
        <v>506</v>
      </c>
      <c r="D13" s="198">
        <f t="shared" si="0"/>
        <v>-0.2842998585572843</v>
      </c>
      <c r="E13" s="207">
        <v>189</v>
      </c>
      <c r="F13" s="220">
        <v>119</v>
      </c>
      <c r="G13" s="198">
        <f t="shared" si="3"/>
        <v>-0.37037037037037035</v>
      </c>
      <c r="H13" s="208">
        <f t="shared" si="4"/>
        <v>896</v>
      </c>
      <c r="I13" s="209">
        <f t="shared" si="4"/>
        <v>625</v>
      </c>
      <c r="J13" s="198">
        <f t="shared" si="2"/>
        <v>-0.30245535714285715</v>
      </c>
    </row>
    <row r="14" spans="1:10" ht="12">
      <c r="A14" s="197" t="s">
        <v>169</v>
      </c>
      <c r="B14" s="269"/>
      <c r="C14" s="221"/>
      <c r="D14" s="198"/>
      <c r="E14" s="396">
        <v>2</v>
      </c>
      <c r="F14" s="220">
        <v>7</v>
      </c>
      <c r="G14" s="198">
        <f t="shared" si="3"/>
        <v>2.5</v>
      </c>
      <c r="H14" s="208">
        <f t="shared" si="4"/>
        <v>2</v>
      </c>
      <c r="I14" s="209">
        <f t="shared" si="4"/>
        <v>7</v>
      </c>
      <c r="J14" s="198">
        <f t="shared" si="2"/>
        <v>2.5</v>
      </c>
    </row>
    <row r="15" spans="1:10" ht="12">
      <c r="A15" s="197" t="s">
        <v>30</v>
      </c>
      <c r="B15" s="269"/>
      <c r="C15" s="221"/>
      <c r="D15" s="198"/>
      <c r="E15" s="206">
        <v>1298</v>
      </c>
      <c r="F15" s="220">
        <v>1111</v>
      </c>
      <c r="G15" s="198">
        <f t="shared" si="3"/>
        <v>-0.1440677966101695</v>
      </c>
      <c r="H15" s="208">
        <f t="shared" si="4"/>
        <v>1298</v>
      </c>
      <c r="I15" s="209">
        <f t="shared" si="4"/>
        <v>1111</v>
      </c>
      <c r="J15" s="198">
        <f t="shared" si="2"/>
        <v>-0.1440677966101695</v>
      </c>
    </row>
    <row r="16" spans="1:10" ht="12">
      <c r="A16" s="197" t="s">
        <v>19</v>
      </c>
      <c r="B16" s="592">
        <v>1712</v>
      </c>
      <c r="C16" s="206">
        <v>1476</v>
      </c>
      <c r="D16" s="198">
        <f>(C16-B16)/B16</f>
        <v>-0.1378504672897196</v>
      </c>
      <c r="E16" s="207">
        <v>1022</v>
      </c>
      <c r="F16" s="221">
        <v>799</v>
      </c>
      <c r="G16" s="198">
        <f t="shared" si="3"/>
        <v>-0.2181996086105675</v>
      </c>
      <c r="H16" s="208">
        <f>SUM(B16+E16)</f>
        <v>2734</v>
      </c>
      <c r="I16" s="209">
        <f>SUM(C16+F16)</f>
        <v>2275</v>
      </c>
      <c r="J16" s="198">
        <f>(I16-H16)/H16</f>
        <v>-0.16788588149231895</v>
      </c>
    </row>
    <row r="17" spans="1:10" ht="12">
      <c r="A17" s="199" t="s">
        <v>18</v>
      </c>
      <c r="B17" s="592">
        <v>399</v>
      </c>
      <c r="C17" s="206">
        <v>342</v>
      </c>
      <c r="D17" s="198">
        <f>(C17-B17)/B17</f>
        <v>-0.14285714285714285</v>
      </c>
      <c r="E17" s="207"/>
      <c r="F17" s="220"/>
      <c r="G17" s="198"/>
      <c r="H17" s="208">
        <f t="shared" si="4"/>
        <v>399</v>
      </c>
      <c r="I17" s="209">
        <f t="shared" si="4"/>
        <v>342</v>
      </c>
      <c r="J17" s="198">
        <f>(I17-H17)/H17</f>
        <v>-0.14285714285714285</v>
      </c>
    </row>
    <row r="18" spans="1:10" ht="12">
      <c r="A18" s="197" t="s">
        <v>33</v>
      </c>
      <c r="B18" s="594"/>
      <c r="C18" s="403"/>
      <c r="D18" s="198"/>
      <c r="E18" s="322"/>
      <c r="F18" s="221"/>
      <c r="G18" s="198"/>
      <c r="H18" s="208"/>
      <c r="I18" s="322"/>
      <c r="J18" s="198"/>
    </row>
    <row r="19" spans="1:10" ht="12">
      <c r="A19" s="315" t="s">
        <v>170</v>
      </c>
      <c r="B19" s="595"/>
      <c r="C19" s="401"/>
      <c r="D19" s="402"/>
      <c r="E19" s="316"/>
      <c r="G19" s="317"/>
      <c r="H19" s="318"/>
      <c r="I19" s="322"/>
      <c r="J19" s="317"/>
    </row>
    <row r="20" spans="1:10" ht="12">
      <c r="A20" s="210" t="s">
        <v>27</v>
      </c>
      <c r="B20" s="211">
        <f>SUM(B8:B19)</f>
        <v>33428</v>
      </c>
      <c r="C20" s="212">
        <f>SUM(C8:C19)</f>
        <v>31696</v>
      </c>
      <c r="D20" s="213">
        <f>(C20-B20)/B20</f>
        <v>-0.05181285150173507</v>
      </c>
      <c r="E20" s="214">
        <f>SUM(E8:E19)</f>
        <v>21177</v>
      </c>
      <c r="F20" s="215">
        <f>SUM(F8:F19)</f>
        <v>20978</v>
      </c>
      <c r="G20" s="213">
        <f>(F20-E20)/E20</f>
        <v>-0.009396987297539783</v>
      </c>
      <c r="H20" s="582">
        <f>SUM(H8:H19)</f>
        <v>54605</v>
      </c>
      <c r="I20" s="216">
        <f>SUM(I8:I19)</f>
        <v>52674</v>
      </c>
      <c r="J20" s="200">
        <f t="shared" si="2"/>
        <v>-0.035363061990660194</v>
      </c>
    </row>
    <row r="21" spans="1:10" ht="12">
      <c r="A21" s="323" t="s">
        <v>173</v>
      </c>
      <c r="B21" s="305"/>
      <c r="C21" s="306"/>
      <c r="D21" s="307"/>
      <c r="E21" s="308"/>
      <c r="F21" s="308"/>
      <c r="G21" s="307"/>
      <c r="H21" s="308"/>
      <c r="I21" s="308"/>
      <c r="J21" s="307"/>
    </row>
    <row r="22" spans="1:10" ht="27" customHeight="1">
      <c r="A22" s="790" t="s">
        <v>498</v>
      </c>
      <c r="B22" s="791"/>
      <c r="C22" s="791"/>
      <c r="D22" s="791"/>
      <c r="E22" s="791"/>
      <c r="F22" s="791"/>
      <c r="G22" s="791"/>
      <c r="H22" s="791"/>
      <c r="I22" s="791"/>
      <c r="J22" s="791"/>
    </row>
    <row r="23" spans="1:11" ht="12.75" thickBot="1">
      <c r="A23" s="364"/>
      <c r="B23" s="364"/>
      <c r="C23" s="364"/>
      <c r="D23" s="364"/>
      <c r="E23" s="364"/>
      <c r="F23" s="364"/>
      <c r="G23" s="364"/>
      <c r="H23" s="364"/>
      <c r="I23" s="364"/>
      <c r="J23" s="364"/>
      <c r="K23" s="336"/>
    </row>
    <row r="24" spans="1:10" ht="12">
      <c r="A24" s="56"/>
      <c r="B24" s="217"/>
      <c r="C24" s="217"/>
      <c r="D24" s="217"/>
      <c r="E24" s="217"/>
      <c r="F24" s="217"/>
      <c r="G24" s="217"/>
      <c r="H24" s="217"/>
      <c r="I24" s="217"/>
      <c r="J24" s="217"/>
    </row>
    <row r="25" spans="1:10" ht="12">
      <c r="A25" s="279" t="s">
        <v>182</v>
      </c>
      <c r="B25" s="217"/>
      <c r="C25" s="217"/>
      <c r="D25" s="217"/>
      <c r="E25" s="217"/>
      <c r="F25" s="217"/>
      <c r="G25" s="217"/>
      <c r="H25" s="217"/>
      <c r="I25" s="217"/>
      <c r="J25" s="217"/>
    </row>
    <row r="26" ht="12">
      <c r="B26" s="336"/>
    </row>
    <row r="27" spans="1:10" ht="12">
      <c r="A27" s="799" t="s">
        <v>176</v>
      </c>
      <c r="B27" s="797" t="s">
        <v>23</v>
      </c>
      <c r="C27" s="798"/>
      <c r="D27" s="797" t="s">
        <v>177</v>
      </c>
      <c r="E27" s="798"/>
      <c r="F27" s="801" t="s">
        <v>30</v>
      </c>
      <c r="G27" s="802"/>
      <c r="H27" s="797" t="s">
        <v>6</v>
      </c>
      <c r="I27" s="798"/>
      <c r="J27" s="279"/>
    </row>
    <row r="28" spans="1:10" ht="24">
      <c r="A28" s="800"/>
      <c r="B28" s="337" t="s">
        <v>178</v>
      </c>
      <c r="C28" s="338" t="s">
        <v>179</v>
      </c>
      <c r="D28" s="337" t="s">
        <v>178</v>
      </c>
      <c r="E28" s="339" t="s">
        <v>179</v>
      </c>
      <c r="F28" s="340" t="s">
        <v>178</v>
      </c>
      <c r="G28" s="341" t="s">
        <v>179</v>
      </c>
      <c r="H28" s="337" t="s">
        <v>178</v>
      </c>
      <c r="I28" s="339" t="s">
        <v>179</v>
      </c>
      <c r="J28" s="279"/>
    </row>
    <row r="29" spans="1:9" ht="12">
      <c r="A29" s="342">
        <v>1</v>
      </c>
      <c r="B29" s="343">
        <v>69</v>
      </c>
      <c r="C29" s="344">
        <v>0.016370106761565837</v>
      </c>
      <c r="D29" s="343">
        <v>214</v>
      </c>
      <c r="E29" s="345">
        <v>0.05505531258039619</v>
      </c>
      <c r="F29" s="346">
        <v>4</v>
      </c>
      <c r="G29" s="347">
        <v>0.013986013986013986</v>
      </c>
      <c r="H29" s="281">
        <v>287</v>
      </c>
      <c r="I29" s="345">
        <v>0.03421554601812112</v>
      </c>
    </row>
    <row r="30" spans="1:9" ht="12">
      <c r="A30" s="348">
        <v>2</v>
      </c>
      <c r="B30" s="269">
        <v>96</v>
      </c>
      <c r="C30" s="349">
        <v>0.03914590747330961</v>
      </c>
      <c r="D30" s="269">
        <v>771</v>
      </c>
      <c r="E30" s="350">
        <v>0.2534087985593002</v>
      </c>
      <c r="F30" s="282">
        <v>33</v>
      </c>
      <c r="G30" s="351">
        <v>0.12937062937062938</v>
      </c>
      <c r="H30" s="205">
        <v>900</v>
      </c>
      <c r="I30" s="350">
        <v>0.14151168335717693</v>
      </c>
    </row>
    <row r="31" spans="1:9" ht="12">
      <c r="A31" s="348">
        <v>3</v>
      </c>
      <c r="B31" s="269">
        <v>609</v>
      </c>
      <c r="C31" s="349">
        <v>0.18362989323843415</v>
      </c>
      <c r="D31" s="269">
        <v>628</v>
      </c>
      <c r="E31" s="350">
        <v>0.41497298687934137</v>
      </c>
      <c r="F31" s="282">
        <v>106</v>
      </c>
      <c r="G31" s="351">
        <v>0.5</v>
      </c>
      <c r="H31" s="205">
        <v>1343</v>
      </c>
      <c r="I31" s="350">
        <v>0.30162136385312355</v>
      </c>
    </row>
    <row r="32" spans="1:9" ht="12">
      <c r="A32" s="348">
        <v>4</v>
      </c>
      <c r="B32" s="269">
        <v>742</v>
      </c>
      <c r="C32" s="349">
        <v>0.35966785290628706</v>
      </c>
      <c r="D32" s="269">
        <v>513</v>
      </c>
      <c r="E32" s="350">
        <v>0.5469513763828144</v>
      </c>
      <c r="F32" s="282">
        <v>52</v>
      </c>
      <c r="G32" s="351">
        <v>0.6818181818181819</v>
      </c>
      <c r="H32" s="205">
        <v>1307</v>
      </c>
      <c r="I32" s="350">
        <v>0.4574391988555079</v>
      </c>
    </row>
    <row r="33" spans="1:9" ht="12">
      <c r="A33" s="348">
        <v>5</v>
      </c>
      <c r="B33" s="269">
        <v>118</v>
      </c>
      <c r="C33" s="349">
        <v>0.38766310794780545</v>
      </c>
      <c r="D33" s="269">
        <v>129</v>
      </c>
      <c r="E33" s="350">
        <v>0.5801389246205298</v>
      </c>
      <c r="F33" s="282">
        <v>41</v>
      </c>
      <c r="G33" s="351">
        <v>0.8251748251748252</v>
      </c>
      <c r="H33" s="205">
        <v>288</v>
      </c>
      <c r="I33" s="350">
        <v>0.49177396280400576</v>
      </c>
    </row>
    <row r="34" spans="1:9" ht="12">
      <c r="A34" s="348">
        <v>6</v>
      </c>
      <c r="B34" s="269">
        <v>407</v>
      </c>
      <c r="C34" s="349">
        <v>0.4842230130486358</v>
      </c>
      <c r="D34" s="269">
        <v>539</v>
      </c>
      <c r="E34" s="350">
        <v>0.7188062773347053</v>
      </c>
      <c r="F34" s="282">
        <v>17</v>
      </c>
      <c r="G34" s="351">
        <v>0.8846153846153847</v>
      </c>
      <c r="H34" s="205">
        <v>963</v>
      </c>
      <c r="I34" s="350">
        <v>0.6065808297567955</v>
      </c>
    </row>
    <row r="35" spans="1:9" ht="12">
      <c r="A35" s="348">
        <v>7</v>
      </c>
      <c r="B35" s="269">
        <v>395</v>
      </c>
      <c r="C35" s="349">
        <v>0.5779359430604982</v>
      </c>
      <c r="D35" s="269">
        <v>192</v>
      </c>
      <c r="E35" s="350">
        <v>0.7682016979675841</v>
      </c>
      <c r="F35" s="282">
        <v>15</v>
      </c>
      <c r="G35" s="351">
        <v>0.9370629370629371</v>
      </c>
      <c r="H35" s="205">
        <v>602</v>
      </c>
      <c r="I35" s="350">
        <v>0.6783500238435861</v>
      </c>
    </row>
    <row r="36" spans="1:9" ht="12">
      <c r="A36" s="348">
        <v>8</v>
      </c>
      <c r="B36" s="269">
        <v>546</v>
      </c>
      <c r="C36" s="349">
        <v>0.7074733096085409</v>
      </c>
      <c r="D36" s="269">
        <v>329</v>
      </c>
      <c r="E36" s="352">
        <v>0.8528428093645484</v>
      </c>
      <c r="F36" s="282">
        <v>10</v>
      </c>
      <c r="G36" s="353">
        <v>0.9720279720279721</v>
      </c>
      <c r="H36" s="205">
        <v>885</v>
      </c>
      <c r="I36" s="350">
        <v>0.783857892226991</v>
      </c>
    </row>
    <row r="37" spans="1:9" ht="12">
      <c r="A37" s="348">
        <v>9</v>
      </c>
      <c r="B37" s="269">
        <v>176</v>
      </c>
      <c r="C37" s="349">
        <v>0.7492289442467378</v>
      </c>
      <c r="D37" s="269">
        <v>146</v>
      </c>
      <c r="E37" s="350">
        <v>0.8904039104708</v>
      </c>
      <c r="F37" s="282">
        <v>2</v>
      </c>
      <c r="G37" s="351">
        <v>0.9790209790209791</v>
      </c>
      <c r="H37" s="205">
        <v>324</v>
      </c>
      <c r="I37" s="350">
        <v>0.8224845016690511</v>
      </c>
    </row>
    <row r="38" spans="1:9" ht="12">
      <c r="A38" s="348">
        <v>10</v>
      </c>
      <c r="B38" s="269">
        <v>190</v>
      </c>
      <c r="C38" s="349">
        <v>0.794306049822064</v>
      </c>
      <c r="D38" s="269">
        <v>99</v>
      </c>
      <c r="E38" s="350">
        <v>0.9158734242346281</v>
      </c>
      <c r="F38" s="282">
        <v>2</v>
      </c>
      <c r="G38" s="351">
        <v>0.986013986013986</v>
      </c>
      <c r="H38" s="205">
        <v>291</v>
      </c>
      <c r="I38" s="350">
        <v>0.8571769194086791</v>
      </c>
    </row>
    <row r="39" spans="1:9" ht="12">
      <c r="A39" s="348">
        <v>11</v>
      </c>
      <c r="B39" s="269">
        <v>106</v>
      </c>
      <c r="C39" s="354">
        <v>0.8194543297746144</v>
      </c>
      <c r="D39" s="269">
        <v>45</v>
      </c>
      <c r="E39" s="350">
        <v>0.9274504759454592</v>
      </c>
      <c r="F39" s="282">
        <v>1</v>
      </c>
      <c r="G39" s="351">
        <v>0.9895104895104896</v>
      </c>
      <c r="H39" s="205">
        <v>152</v>
      </c>
      <c r="I39" s="350">
        <v>0.8752980448259419</v>
      </c>
    </row>
    <row r="40" spans="1:9" ht="12">
      <c r="A40" s="348">
        <v>12</v>
      </c>
      <c r="B40" s="205">
        <v>212</v>
      </c>
      <c r="C40" s="349">
        <v>0.8697508896797153</v>
      </c>
      <c r="D40" s="269">
        <v>74</v>
      </c>
      <c r="E40" s="350">
        <v>0.9464882943143812</v>
      </c>
      <c r="F40" s="282">
        <v>1</v>
      </c>
      <c r="G40" s="351">
        <v>0.9930069930069931</v>
      </c>
      <c r="H40" s="205">
        <v>287</v>
      </c>
      <c r="I40" s="350">
        <v>0.909513590844063</v>
      </c>
    </row>
    <row r="41" spans="1:9" ht="12">
      <c r="A41" s="348">
        <v>13</v>
      </c>
      <c r="B41" s="205">
        <v>71</v>
      </c>
      <c r="C41" s="349">
        <v>0.8865954922894425</v>
      </c>
      <c r="D41" s="269">
        <v>49</v>
      </c>
      <c r="E41" s="350">
        <v>0.9590944172883972</v>
      </c>
      <c r="F41" s="282"/>
      <c r="G41" s="351"/>
      <c r="H41" s="205">
        <v>120</v>
      </c>
      <c r="I41" s="350">
        <v>0.9238197424892705</v>
      </c>
    </row>
    <row r="42" spans="1:9" ht="12">
      <c r="A42" s="348">
        <v>14</v>
      </c>
      <c r="B42" s="205">
        <v>85</v>
      </c>
      <c r="C42" s="349">
        <v>0.906761565836299</v>
      </c>
      <c r="D42" s="269">
        <v>51</v>
      </c>
      <c r="E42" s="350">
        <v>0.9722150758940056</v>
      </c>
      <c r="F42" s="282"/>
      <c r="G42" s="351"/>
      <c r="H42" s="205">
        <v>136</v>
      </c>
      <c r="I42" s="350">
        <v>0.9400333810205056</v>
      </c>
    </row>
    <row r="43" spans="1:9" ht="12">
      <c r="A43" s="348">
        <v>15</v>
      </c>
      <c r="B43" s="205">
        <v>89</v>
      </c>
      <c r="C43" s="349">
        <v>0.927876631079478</v>
      </c>
      <c r="D43" s="269">
        <v>55</v>
      </c>
      <c r="E43" s="350">
        <v>0.986364805762799</v>
      </c>
      <c r="F43" s="282">
        <v>1</v>
      </c>
      <c r="G43" s="351">
        <v>0.9965034965034967</v>
      </c>
      <c r="H43" s="205">
        <v>145</v>
      </c>
      <c r="I43" s="350">
        <v>0.9573199809251313</v>
      </c>
    </row>
    <row r="44" spans="1:9" ht="12">
      <c r="A44" s="348">
        <v>16</v>
      </c>
      <c r="B44" s="205">
        <v>150</v>
      </c>
      <c r="C44" s="349">
        <v>0.9634638196915777</v>
      </c>
      <c r="D44" s="269">
        <v>36</v>
      </c>
      <c r="E44" s="350">
        <v>0.9956264471314638</v>
      </c>
      <c r="F44" s="282"/>
      <c r="G44" s="351"/>
      <c r="H44" s="205">
        <v>186</v>
      </c>
      <c r="I44" s="350">
        <v>0.9794945159752028</v>
      </c>
    </row>
    <row r="45" spans="1:9" ht="12">
      <c r="A45" s="348">
        <v>17</v>
      </c>
      <c r="B45" s="269">
        <v>20</v>
      </c>
      <c r="C45" s="349">
        <v>0.968208778173191</v>
      </c>
      <c r="D45" s="269">
        <v>5</v>
      </c>
      <c r="E45" s="350">
        <v>0.996912786210445</v>
      </c>
      <c r="F45" s="282"/>
      <c r="G45" s="351"/>
      <c r="H45" s="205">
        <v>25</v>
      </c>
      <c r="I45" s="350">
        <v>0.982474964234621</v>
      </c>
    </row>
    <row r="46" spans="1:9" ht="12">
      <c r="A46" s="348">
        <v>18</v>
      </c>
      <c r="B46" s="269">
        <v>37</v>
      </c>
      <c r="C46" s="349">
        <v>0.9769869513641756</v>
      </c>
      <c r="D46" s="269">
        <v>1</v>
      </c>
      <c r="E46" s="350">
        <v>0.9971700540262413</v>
      </c>
      <c r="F46" s="282">
        <v>1</v>
      </c>
      <c r="G46" s="351">
        <v>1</v>
      </c>
      <c r="H46" s="205">
        <v>39</v>
      </c>
      <c r="I46" s="350">
        <v>0.9871244635193134</v>
      </c>
    </row>
    <row r="47" spans="1:9" ht="12">
      <c r="A47" s="348">
        <v>19</v>
      </c>
      <c r="B47" s="269">
        <v>54</v>
      </c>
      <c r="C47" s="349">
        <v>0.9897983392645314</v>
      </c>
      <c r="D47" s="269">
        <v>5</v>
      </c>
      <c r="E47" s="350">
        <v>0.9984563931052225</v>
      </c>
      <c r="F47" s="282"/>
      <c r="G47" s="351"/>
      <c r="H47" s="205">
        <v>59</v>
      </c>
      <c r="I47" s="350">
        <v>0.9941583214115404</v>
      </c>
    </row>
    <row r="48" spans="1:9" ht="12">
      <c r="A48" s="348">
        <v>20</v>
      </c>
      <c r="B48" s="269">
        <v>29</v>
      </c>
      <c r="C48" s="349">
        <v>0.9966785290628707</v>
      </c>
      <c r="D48" s="269">
        <v>5</v>
      </c>
      <c r="E48" s="350">
        <v>0.9997427321842037</v>
      </c>
      <c r="F48" s="282"/>
      <c r="G48" s="351"/>
      <c r="H48" s="205">
        <v>34</v>
      </c>
      <c r="I48" s="350">
        <v>0.9982117310443491</v>
      </c>
    </row>
    <row r="49" spans="1:9" ht="12">
      <c r="A49" s="348">
        <v>21</v>
      </c>
      <c r="B49" s="269">
        <v>2</v>
      </c>
      <c r="C49" s="349">
        <v>0.997153024911032</v>
      </c>
      <c r="D49" s="269">
        <v>1</v>
      </c>
      <c r="E49" s="350">
        <v>1</v>
      </c>
      <c r="F49" s="269"/>
      <c r="G49" s="351"/>
      <c r="H49" s="205">
        <v>3</v>
      </c>
      <c r="I49" s="350">
        <v>0.9985693848354793</v>
      </c>
    </row>
    <row r="50" spans="1:9" ht="12">
      <c r="A50" s="348">
        <v>22</v>
      </c>
      <c r="B50" s="269">
        <v>3</v>
      </c>
      <c r="C50" s="349">
        <v>0.997864768683274</v>
      </c>
      <c r="D50" s="269"/>
      <c r="E50" s="355"/>
      <c r="F50" s="282"/>
      <c r="G50" s="351"/>
      <c r="H50" s="205">
        <v>3</v>
      </c>
      <c r="I50" s="350">
        <v>0.9989270386266095</v>
      </c>
    </row>
    <row r="51" spans="1:9" ht="12">
      <c r="A51" s="348">
        <v>23</v>
      </c>
      <c r="B51" s="269"/>
      <c r="D51" s="269"/>
      <c r="E51" s="355"/>
      <c r="F51" s="282"/>
      <c r="G51" s="356"/>
      <c r="H51" s="205"/>
      <c r="I51" s="350"/>
    </row>
    <row r="52" spans="1:9" ht="12">
      <c r="A52" s="348" t="s">
        <v>181</v>
      </c>
      <c r="B52" s="269">
        <v>9</v>
      </c>
      <c r="C52" s="349">
        <v>1</v>
      </c>
      <c r="D52" s="269"/>
      <c r="E52" s="355"/>
      <c r="F52" s="282"/>
      <c r="G52" s="356"/>
      <c r="H52" s="205">
        <v>9</v>
      </c>
      <c r="I52" s="350">
        <v>1</v>
      </c>
    </row>
    <row r="53" spans="1:10" ht="12">
      <c r="A53" s="357" t="s">
        <v>27</v>
      </c>
      <c r="B53" s="358">
        <f>SUM(B29:B52)</f>
        <v>4215</v>
      </c>
      <c r="C53" s="359"/>
      <c r="D53" s="358">
        <f>SUM(D29:D52)</f>
        <v>3887</v>
      </c>
      <c r="E53" s="360"/>
      <c r="F53" s="361">
        <f>SUM(F29:F52)</f>
        <v>286</v>
      </c>
      <c r="G53" s="362"/>
      <c r="H53" s="358">
        <f>SUM(H29:H52)</f>
        <v>8388</v>
      </c>
      <c r="I53" s="363"/>
      <c r="J53" s="279"/>
    </row>
    <row r="55" ht="12">
      <c r="A55" s="167" t="s">
        <v>180</v>
      </c>
    </row>
  </sheetData>
  <mergeCells count="12">
    <mergeCell ref="H27:I27"/>
    <mergeCell ref="A27:A28"/>
    <mergeCell ref="B27:C27"/>
    <mergeCell ref="D27:E27"/>
    <mergeCell ref="F27:G27"/>
    <mergeCell ref="A1:J1"/>
    <mergeCell ref="A2:J2"/>
    <mergeCell ref="A22:J22"/>
    <mergeCell ref="B6:D6"/>
    <mergeCell ref="E6:G6"/>
    <mergeCell ref="H6:J6"/>
    <mergeCell ref="A6:A7"/>
  </mergeCells>
  <printOptions horizontalCentered="1"/>
  <pageMargins left="0.25" right="0.25" top="0.5" bottom="0.5" header="0.25" footer="0.25"/>
  <pageSetup firstPageNumber="9" useFirstPageNumber="1" horizontalDpi="600" verticalDpi="600" orientation="portrait" scale="90" r:id="rId1"/>
  <headerFooter alignWithMargins="0">
    <oddFooter>&amp;L9/20/04&amp;CPage 9&amp;ROffice of IRAA</oddFooter>
  </headerFooter>
</worksheet>
</file>

<file path=xl/worksheets/sheet5.xml><?xml version="1.0" encoding="utf-8"?>
<worksheet xmlns="http://schemas.openxmlformats.org/spreadsheetml/2006/main" xmlns:r="http://schemas.openxmlformats.org/officeDocument/2006/relationships">
  <dimension ref="A1:H128"/>
  <sheetViews>
    <sheetView zoomScale="75" zoomScaleNormal="75" workbookViewId="0" topLeftCell="A6">
      <pane ySplit="2" topLeftCell="BM104" activePane="bottomLeft" state="frozen"/>
      <selection pane="topLeft" activeCell="A6" sqref="A6"/>
      <selection pane="bottomLeft" activeCell="C30" sqref="C30"/>
    </sheetView>
  </sheetViews>
  <sheetFormatPr defaultColWidth="9.140625" defaultRowHeight="12.75"/>
  <cols>
    <col min="1" max="1" width="48.8515625" style="1" bestFit="1" customWidth="1"/>
    <col min="2" max="2" width="11.421875" style="489" bestFit="1" customWidth="1"/>
    <col min="3" max="3" width="10.421875" style="489" bestFit="1" customWidth="1"/>
    <col min="4" max="4" width="10.00390625" style="39" bestFit="1" customWidth="1"/>
    <col min="5" max="5" width="11.421875" style="489" bestFit="1" customWidth="1"/>
    <col min="6" max="6" width="10.421875" style="489" customWidth="1"/>
    <col min="7" max="7" width="11.140625" style="489" customWidth="1"/>
    <col min="8" max="16384" width="9.140625" style="1" customWidth="1"/>
  </cols>
  <sheetData>
    <row r="1" spans="1:7" ht="12.75">
      <c r="A1" s="404" t="s">
        <v>0</v>
      </c>
      <c r="B1" s="1"/>
      <c r="C1" s="1"/>
      <c r="D1" s="1"/>
      <c r="E1" s="1"/>
      <c r="F1" s="1"/>
      <c r="G1" s="1"/>
    </row>
    <row r="2" spans="1:7" ht="12.75">
      <c r="A2" s="100" t="s">
        <v>497</v>
      </c>
      <c r="B2" s="1"/>
      <c r="C2" s="1"/>
      <c r="D2" s="1"/>
      <c r="E2" s="1"/>
      <c r="F2" s="1"/>
      <c r="G2" s="1"/>
    </row>
    <row r="3" spans="1:7" ht="12.75">
      <c r="A3" s="804" t="s">
        <v>47</v>
      </c>
      <c r="B3" s="804"/>
      <c r="C3" s="804"/>
      <c r="D3" s="804"/>
      <c r="E3" s="804"/>
      <c r="F3" s="804"/>
      <c r="G3" s="804"/>
    </row>
    <row r="4" spans="1:7" ht="12.75">
      <c r="A4" s="405" t="s">
        <v>174</v>
      </c>
      <c r="B4" s="406"/>
      <c r="C4" s="406"/>
      <c r="D4" s="1"/>
      <c r="E4" s="406"/>
      <c r="F4" s="406"/>
      <c r="G4" s="406"/>
    </row>
    <row r="5" spans="1:7" ht="12.75">
      <c r="A5" s="405"/>
      <c r="B5" s="406"/>
      <c r="C5" s="406"/>
      <c r="D5" s="1"/>
      <c r="E5" s="406"/>
      <c r="F5" s="406"/>
      <c r="G5" s="406"/>
    </row>
    <row r="6" spans="1:7" ht="12.75">
      <c r="A6" s="805" t="s">
        <v>133</v>
      </c>
      <c r="B6" s="807" t="s">
        <v>48</v>
      </c>
      <c r="C6" s="808"/>
      <c r="D6" s="809"/>
      <c r="E6" s="807" t="s">
        <v>49</v>
      </c>
      <c r="F6" s="808"/>
      <c r="G6" s="809"/>
    </row>
    <row r="7" spans="1:7" s="410" customFormat="1" ht="25.5">
      <c r="A7" s="806"/>
      <c r="B7" s="407" t="s">
        <v>50</v>
      </c>
      <c r="C7" s="408" t="s">
        <v>51</v>
      </c>
      <c r="D7" s="85" t="s">
        <v>52</v>
      </c>
      <c r="E7" s="409" t="s">
        <v>7</v>
      </c>
      <c r="F7" s="408" t="s">
        <v>28</v>
      </c>
      <c r="G7" s="85" t="s">
        <v>52</v>
      </c>
    </row>
    <row r="8" spans="1:7" ht="12.75">
      <c r="A8" s="411" t="s">
        <v>553</v>
      </c>
      <c r="B8" s="412"/>
      <c r="C8" s="413"/>
      <c r="D8" s="414"/>
      <c r="E8" s="415"/>
      <c r="F8" s="413"/>
      <c r="G8" s="416"/>
    </row>
    <row r="9" spans="1:7" ht="12.75">
      <c r="A9" s="381" t="s">
        <v>53</v>
      </c>
      <c r="B9" s="383">
        <v>216</v>
      </c>
      <c r="C9" s="154"/>
      <c r="D9" s="418">
        <f>SUM(B9+C9)</f>
        <v>216</v>
      </c>
      <c r="E9" s="419">
        <f>B9/15</f>
        <v>14.4</v>
      </c>
      <c r="F9" s="420"/>
      <c r="G9" s="421">
        <f>SUM(C9,B9)/15</f>
        <v>14.4</v>
      </c>
    </row>
    <row r="10" spans="1:7" ht="12.75">
      <c r="A10" s="381" t="s">
        <v>54</v>
      </c>
      <c r="B10" s="324">
        <v>536</v>
      </c>
      <c r="C10" s="492">
        <v>5</v>
      </c>
      <c r="D10" s="418">
        <f>SUM(B10+C10)</f>
        <v>541</v>
      </c>
      <c r="E10" s="419">
        <f>B10/15</f>
        <v>35.733333333333334</v>
      </c>
      <c r="F10" s="420">
        <f>C10/15</f>
        <v>0.3333333333333333</v>
      </c>
      <c r="G10" s="421">
        <f>SUM(C10,B10)/15</f>
        <v>36.06666666666667</v>
      </c>
    </row>
    <row r="11" spans="1:7" ht="12.75">
      <c r="A11" s="381" t="s">
        <v>12</v>
      </c>
      <c r="B11" s="422"/>
      <c r="C11" s="154"/>
      <c r="D11" s="418"/>
      <c r="E11" s="419"/>
      <c r="F11" s="420"/>
      <c r="G11" s="421"/>
    </row>
    <row r="12" spans="1:7" ht="12.75">
      <c r="A12" s="381" t="s">
        <v>56</v>
      </c>
      <c r="B12" s="394"/>
      <c r="C12" s="154"/>
      <c r="D12" s="418"/>
      <c r="E12" s="419"/>
      <c r="F12" s="420"/>
      <c r="G12" s="421"/>
    </row>
    <row r="13" spans="1:7" ht="12.75">
      <c r="A13" s="381" t="s">
        <v>57</v>
      </c>
      <c r="B13" s="394">
        <v>1586</v>
      </c>
      <c r="C13" s="494">
        <v>37</v>
      </c>
      <c r="D13" s="418">
        <f aca="true" t="shared" si="0" ref="D13:D34">SUM(B13+C13)</f>
        <v>1623</v>
      </c>
      <c r="E13" s="419">
        <f>B13/15</f>
        <v>105.73333333333333</v>
      </c>
      <c r="F13" s="420">
        <f>C13/15</f>
        <v>2.466666666666667</v>
      </c>
      <c r="G13" s="421">
        <f aca="true" t="shared" si="1" ref="G13:G34">SUM(C13,B13)/15</f>
        <v>108.2</v>
      </c>
    </row>
    <row r="14" spans="1:7" ht="12.75">
      <c r="A14" s="381" t="s">
        <v>58</v>
      </c>
      <c r="B14" s="394">
        <v>52</v>
      </c>
      <c r="C14" s="154"/>
      <c r="D14" s="418">
        <f t="shared" si="0"/>
        <v>52</v>
      </c>
      <c r="E14" s="419">
        <f>B14/15</f>
        <v>3.466666666666667</v>
      </c>
      <c r="F14" s="420"/>
      <c r="G14" s="421">
        <f t="shared" si="1"/>
        <v>3.466666666666667</v>
      </c>
    </row>
    <row r="15" spans="1:7" ht="12.75">
      <c r="A15" s="381" t="s">
        <v>59</v>
      </c>
      <c r="B15" s="394">
        <v>850</v>
      </c>
      <c r="C15" s="494">
        <v>101</v>
      </c>
      <c r="D15" s="418">
        <f t="shared" si="0"/>
        <v>951</v>
      </c>
      <c r="E15" s="419">
        <f>B15/15</f>
        <v>56.666666666666664</v>
      </c>
      <c r="F15" s="420">
        <f>C15/15</f>
        <v>6.733333333333333</v>
      </c>
      <c r="G15" s="421">
        <f t="shared" si="1"/>
        <v>63.4</v>
      </c>
    </row>
    <row r="16" spans="1:7" ht="12.75">
      <c r="A16" s="381" t="s">
        <v>141</v>
      </c>
      <c r="B16" s="422">
        <v>8</v>
      </c>
      <c r="C16" s="154"/>
      <c r="D16" s="418">
        <f t="shared" si="0"/>
        <v>8</v>
      </c>
      <c r="E16" s="419">
        <f>B16/15</f>
        <v>0.5333333333333333</v>
      </c>
      <c r="F16" s="420"/>
      <c r="G16" s="421">
        <f t="shared" si="1"/>
        <v>0.5333333333333333</v>
      </c>
    </row>
    <row r="17" spans="1:7" ht="12.75">
      <c r="A17" s="381" t="s">
        <v>60</v>
      </c>
      <c r="B17" s="394">
        <v>1198</v>
      </c>
      <c r="C17" s="494">
        <v>157</v>
      </c>
      <c r="D17" s="418">
        <f t="shared" si="0"/>
        <v>1355</v>
      </c>
      <c r="E17" s="419">
        <f>B17/15</f>
        <v>79.86666666666666</v>
      </c>
      <c r="F17" s="420">
        <f>C17/15</f>
        <v>10.466666666666667</v>
      </c>
      <c r="G17" s="421">
        <f t="shared" si="1"/>
        <v>90.33333333333333</v>
      </c>
    </row>
    <row r="18" spans="1:7" ht="12.75">
      <c r="A18" s="381" t="s">
        <v>61</v>
      </c>
      <c r="B18" s="394">
        <v>74</v>
      </c>
      <c r="C18" s="494"/>
      <c r="D18" s="418">
        <f t="shared" si="0"/>
        <v>74</v>
      </c>
      <c r="E18" s="419">
        <f>B18/15</f>
        <v>4.933333333333334</v>
      </c>
      <c r="F18" s="420"/>
      <c r="G18" s="421">
        <f t="shared" si="1"/>
        <v>4.933333333333334</v>
      </c>
    </row>
    <row r="19" spans="1:7" ht="12.75">
      <c r="A19" s="381" t="s">
        <v>62</v>
      </c>
      <c r="B19" s="422"/>
      <c r="C19" s="423"/>
      <c r="D19" s="418"/>
      <c r="E19" s="419"/>
      <c r="F19" s="420"/>
      <c r="G19" s="421"/>
    </row>
    <row r="20" spans="1:7" ht="12.75">
      <c r="A20" s="381" t="s">
        <v>63</v>
      </c>
      <c r="B20" s="394"/>
      <c r="C20" s="154"/>
      <c r="D20" s="418"/>
      <c r="E20" s="419"/>
      <c r="F20" s="420"/>
      <c r="G20" s="421"/>
    </row>
    <row r="21" spans="1:7" ht="12.75">
      <c r="A21" s="381" t="s">
        <v>64</v>
      </c>
      <c r="B21" s="394">
        <v>1479</v>
      </c>
      <c r="C21" s="494">
        <v>242</v>
      </c>
      <c r="D21" s="418">
        <f t="shared" si="0"/>
        <v>1721</v>
      </c>
      <c r="E21" s="419">
        <f>B21/15</f>
        <v>98.6</v>
      </c>
      <c r="F21" s="420">
        <f>C21/15</f>
        <v>16.133333333333333</v>
      </c>
      <c r="G21" s="421">
        <f t="shared" si="1"/>
        <v>114.73333333333333</v>
      </c>
    </row>
    <row r="22" spans="1:7" ht="12.75">
      <c r="A22" s="381" t="s">
        <v>185</v>
      </c>
      <c r="B22" s="422"/>
      <c r="C22" s="423"/>
      <c r="D22" s="418"/>
      <c r="E22" s="419"/>
      <c r="F22" s="420"/>
      <c r="G22" s="421"/>
    </row>
    <row r="23" spans="1:7" ht="12.75">
      <c r="A23" s="381" t="s">
        <v>66</v>
      </c>
      <c r="B23" s="394">
        <v>36</v>
      </c>
      <c r="C23" s="154"/>
      <c r="D23" s="418">
        <f t="shared" si="0"/>
        <v>36</v>
      </c>
      <c r="E23" s="419">
        <f>B23/15</f>
        <v>2.4</v>
      </c>
      <c r="F23" s="420"/>
      <c r="G23" s="421">
        <f t="shared" si="1"/>
        <v>2.4</v>
      </c>
    </row>
    <row r="24" spans="1:7" ht="12.75">
      <c r="A24" s="381" t="s">
        <v>175</v>
      </c>
      <c r="B24" s="394">
        <v>12</v>
      </c>
      <c r="C24" s="154"/>
      <c r="D24" s="418">
        <f t="shared" si="0"/>
        <v>12</v>
      </c>
      <c r="E24" s="419">
        <f>B24/15</f>
        <v>0.8</v>
      </c>
      <c r="F24" s="420"/>
      <c r="G24" s="421">
        <f>SUM(C24,B24)/15</f>
        <v>0.8</v>
      </c>
    </row>
    <row r="25" spans="1:7" ht="12.75">
      <c r="A25" s="381" t="s">
        <v>67</v>
      </c>
      <c r="B25" s="394"/>
      <c r="C25" s="154"/>
      <c r="D25" s="418"/>
      <c r="E25" s="419"/>
      <c r="F25" s="420"/>
      <c r="G25" s="421"/>
    </row>
    <row r="26" spans="1:7" ht="12.75">
      <c r="A26" s="381" t="s">
        <v>69</v>
      </c>
      <c r="B26" s="394">
        <v>35</v>
      </c>
      <c r="C26" s="494">
        <v>16</v>
      </c>
      <c r="D26" s="418">
        <f t="shared" si="0"/>
        <v>51</v>
      </c>
      <c r="E26" s="419">
        <f>B26/15</f>
        <v>2.3333333333333335</v>
      </c>
      <c r="F26" s="420">
        <f>C26/15</f>
        <v>1.0666666666666667</v>
      </c>
      <c r="G26" s="421">
        <f t="shared" si="1"/>
        <v>3.4</v>
      </c>
    </row>
    <row r="27" spans="1:7" ht="12.75">
      <c r="A27" s="381" t="s">
        <v>70</v>
      </c>
      <c r="B27" s="324">
        <v>264</v>
      </c>
      <c r="C27" s="494">
        <v>194</v>
      </c>
      <c r="D27" s="418">
        <f t="shared" si="0"/>
        <v>458</v>
      </c>
      <c r="E27" s="419">
        <f>B27/15</f>
        <v>17.6</v>
      </c>
      <c r="F27" s="420">
        <f>C27/15</f>
        <v>12.933333333333334</v>
      </c>
      <c r="G27" s="421">
        <f t="shared" si="1"/>
        <v>30.533333333333335</v>
      </c>
    </row>
    <row r="28" spans="1:7" ht="13.5" customHeight="1">
      <c r="A28" s="381" t="s">
        <v>166</v>
      </c>
      <c r="B28" s="422"/>
      <c r="C28" s="154"/>
      <c r="D28" s="418"/>
      <c r="E28" s="419"/>
      <c r="F28" s="420"/>
      <c r="G28" s="421"/>
    </row>
    <row r="29" spans="1:7" ht="12.75">
      <c r="A29" s="381" t="s">
        <v>72</v>
      </c>
      <c r="B29" s="394">
        <v>431</v>
      </c>
      <c r="C29" s="494">
        <v>52</v>
      </c>
      <c r="D29" s="418">
        <f t="shared" si="0"/>
        <v>483</v>
      </c>
      <c r="E29" s="419">
        <f>B29/15</f>
        <v>28.733333333333334</v>
      </c>
      <c r="F29" s="420">
        <f>C29/15</f>
        <v>3.466666666666667</v>
      </c>
      <c r="G29" s="421">
        <f t="shared" si="1"/>
        <v>32.2</v>
      </c>
    </row>
    <row r="30" spans="1:7" ht="12.75">
      <c r="A30" s="381" t="s">
        <v>74</v>
      </c>
      <c r="B30" s="394">
        <v>468</v>
      </c>
      <c r="C30" s="494"/>
      <c r="D30" s="418">
        <f t="shared" si="0"/>
        <v>468</v>
      </c>
      <c r="E30" s="419">
        <f>B30/15</f>
        <v>31.2</v>
      </c>
      <c r="F30" s="420"/>
      <c r="G30" s="421">
        <f t="shared" si="1"/>
        <v>31.2</v>
      </c>
    </row>
    <row r="31" spans="1:7" ht="12.75">
      <c r="A31" s="381" t="s">
        <v>76</v>
      </c>
      <c r="B31" s="394">
        <v>474</v>
      </c>
      <c r="C31" s="494"/>
      <c r="D31" s="418">
        <f t="shared" si="0"/>
        <v>474</v>
      </c>
      <c r="E31" s="419">
        <f>B31/15</f>
        <v>31.6</v>
      </c>
      <c r="F31" s="420"/>
      <c r="G31" s="421">
        <f t="shared" si="1"/>
        <v>31.6</v>
      </c>
    </row>
    <row r="32" spans="1:7" ht="12.75">
      <c r="A32" s="381" t="s">
        <v>77</v>
      </c>
      <c r="B32" s="394">
        <v>1222</v>
      </c>
      <c r="C32" s="494">
        <v>67</v>
      </c>
      <c r="D32" s="418">
        <f t="shared" si="0"/>
        <v>1289</v>
      </c>
      <c r="E32" s="419">
        <f>B32/15</f>
        <v>81.46666666666667</v>
      </c>
      <c r="F32" s="420">
        <f>C32/15</f>
        <v>4.466666666666667</v>
      </c>
      <c r="G32" s="421">
        <f t="shared" si="1"/>
        <v>85.93333333333334</v>
      </c>
    </row>
    <row r="33" spans="1:7" ht="12.75">
      <c r="A33" s="381" t="s">
        <v>79</v>
      </c>
      <c r="B33" s="394">
        <v>556</v>
      </c>
      <c r="C33" s="494">
        <v>65</v>
      </c>
      <c r="D33" s="418">
        <f t="shared" si="0"/>
        <v>621</v>
      </c>
      <c r="E33" s="419">
        <f>B33/15</f>
        <v>37.06666666666667</v>
      </c>
      <c r="F33" s="420">
        <f>C33/15</f>
        <v>4.333333333333333</v>
      </c>
      <c r="G33" s="421">
        <f t="shared" si="1"/>
        <v>41.4</v>
      </c>
    </row>
    <row r="34" spans="1:7" ht="12.75">
      <c r="A34" s="381" t="s">
        <v>80</v>
      </c>
      <c r="B34" s="394">
        <v>807</v>
      </c>
      <c r="C34" s="494">
        <v>162</v>
      </c>
      <c r="D34" s="418">
        <f t="shared" si="0"/>
        <v>969</v>
      </c>
      <c r="E34" s="419">
        <f>B34/15</f>
        <v>53.8</v>
      </c>
      <c r="F34" s="420">
        <f>C34/15</f>
        <v>10.8</v>
      </c>
      <c r="G34" s="421">
        <f t="shared" si="1"/>
        <v>64.6</v>
      </c>
    </row>
    <row r="35" spans="1:7" ht="12.75">
      <c r="A35" s="381" t="s">
        <v>127</v>
      </c>
      <c r="B35" s="615"/>
      <c r="C35" s="154"/>
      <c r="D35" s="418"/>
      <c r="E35" s="419"/>
      <c r="F35" s="420"/>
      <c r="G35" s="421"/>
    </row>
    <row r="36" spans="1:7" ht="12.75">
      <c r="A36" s="95" t="s">
        <v>558</v>
      </c>
      <c r="B36" s="426">
        <f aca="true" t="shared" si="2" ref="B36:G36">SUM(B9:B35)</f>
        <v>10304</v>
      </c>
      <c r="C36" s="427">
        <f t="shared" si="2"/>
        <v>1098</v>
      </c>
      <c r="D36" s="607">
        <f t="shared" si="2"/>
        <v>11402</v>
      </c>
      <c r="E36" s="428">
        <f t="shared" si="2"/>
        <v>686.9333333333333</v>
      </c>
      <c r="F36" s="445">
        <f t="shared" si="2"/>
        <v>73.20000000000002</v>
      </c>
      <c r="G36" s="429">
        <f t="shared" si="2"/>
        <v>760.1333333333334</v>
      </c>
    </row>
    <row r="37" spans="1:7" ht="12.75">
      <c r="A37" s="715" t="s">
        <v>556</v>
      </c>
      <c r="B37" s="605"/>
      <c r="C37" s="598"/>
      <c r="D37" s="430"/>
      <c r="E37" s="431"/>
      <c r="F37" s="606"/>
      <c r="G37" s="599"/>
    </row>
    <row r="38" spans="1:7" ht="12.75">
      <c r="A38" s="716" t="s">
        <v>563</v>
      </c>
      <c r="B38" s="610">
        <v>19</v>
      </c>
      <c r="C38" s="608"/>
      <c r="D38" s="614">
        <f>SUM(B38+C38)</f>
        <v>19</v>
      </c>
      <c r="E38" s="611">
        <f>B38/15</f>
        <v>1.2666666666666666</v>
      </c>
      <c r="F38" s="609"/>
      <c r="G38" s="612">
        <f>SUM(C38,B38)/15</f>
        <v>1.2666666666666666</v>
      </c>
    </row>
    <row r="39" spans="1:7" ht="12.75">
      <c r="A39" s="716" t="s">
        <v>263</v>
      </c>
      <c r="B39" s="610">
        <v>5</v>
      </c>
      <c r="C39" s="608"/>
      <c r="D39" s="614">
        <f>SUM(B39+C39)</f>
        <v>5</v>
      </c>
      <c r="E39" s="611">
        <f>B39/15</f>
        <v>0.3333333333333333</v>
      </c>
      <c r="F39" s="609"/>
      <c r="G39" s="612">
        <f>SUM(C39,B39)/15</f>
        <v>0.3333333333333333</v>
      </c>
    </row>
    <row r="40" spans="1:7" ht="12.75">
      <c r="A40" s="613" t="s">
        <v>184</v>
      </c>
      <c r="B40" s="433">
        <f>SUM(B38:B39)</f>
        <v>24</v>
      </c>
      <c r="C40" s="471"/>
      <c r="D40" s="607">
        <f>SUM(D38+D39)</f>
        <v>24</v>
      </c>
      <c r="E40" s="428">
        <f>B40/15</f>
        <v>1.6</v>
      </c>
      <c r="F40" s="471"/>
      <c r="G40" s="429">
        <f>SUM(C40,B40)/15</f>
        <v>1.6</v>
      </c>
    </row>
    <row r="41" spans="1:8" ht="12.75">
      <c r="A41" s="715" t="s">
        <v>550</v>
      </c>
      <c r="B41" s="597"/>
      <c r="C41" s="598"/>
      <c r="D41" s="430"/>
      <c r="E41" s="431"/>
      <c r="F41" s="598"/>
      <c r="G41" s="599"/>
      <c r="H41" s="283"/>
    </row>
    <row r="42" spans="1:7" ht="12.75">
      <c r="A42" s="717" t="s">
        <v>140</v>
      </c>
      <c r="B42" s="446"/>
      <c r="C42" s="447"/>
      <c r="D42" s="450"/>
      <c r="E42" s="441"/>
      <c r="F42" s="442"/>
      <c r="G42" s="443"/>
    </row>
    <row r="43" spans="1:7" ht="12.75">
      <c r="A43" s="718" t="s">
        <v>138</v>
      </c>
      <c r="B43" s="395">
        <v>1043</v>
      </c>
      <c r="C43" s="494">
        <v>234</v>
      </c>
      <c r="D43" s="418">
        <f aca="true" t="shared" si="3" ref="D43:D52">SUM(B43+C43)</f>
        <v>1277</v>
      </c>
      <c r="E43" s="419">
        <f>B43/15</f>
        <v>69.53333333333333</v>
      </c>
      <c r="F43" s="420">
        <f>C43/15</f>
        <v>15.6</v>
      </c>
      <c r="G43" s="421">
        <f aca="true" t="shared" si="4" ref="G43:G52">SUM(C43,B43)/15</f>
        <v>85.13333333333334</v>
      </c>
    </row>
    <row r="44" spans="1:7" ht="12.75">
      <c r="A44" s="718" t="s">
        <v>165</v>
      </c>
      <c r="B44" s="394">
        <v>64</v>
      </c>
      <c r="C44" s="494"/>
      <c r="D44" s="418">
        <f t="shared" si="3"/>
        <v>64</v>
      </c>
      <c r="E44" s="419">
        <f aca="true" t="shared" si="5" ref="E44:E49">B44/15</f>
        <v>4.266666666666667</v>
      </c>
      <c r="F44" s="420"/>
      <c r="G44" s="421">
        <f t="shared" si="4"/>
        <v>4.266666666666667</v>
      </c>
    </row>
    <row r="45" spans="1:7" ht="12.75">
      <c r="A45" s="718" t="s">
        <v>139</v>
      </c>
      <c r="B45" s="394">
        <v>290</v>
      </c>
      <c r="C45" s="154">
        <v>30</v>
      </c>
      <c r="D45" s="418">
        <f t="shared" si="3"/>
        <v>320</v>
      </c>
      <c r="E45" s="419">
        <f t="shared" si="5"/>
        <v>19.333333333333332</v>
      </c>
      <c r="F45" s="420">
        <f>C45/15</f>
        <v>2</v>
      </c>
      <c r="G45" s="421">
        <f t="shared" si="4"/>
        <v>21.333333333333332</v>
      </c>
    </row>
    <row r="46" spans="1:7" ht="12.75">
      <c r="A46" s="717" t="s">
        <v>55</v>
      </c>
      <c r="B46" s="394">
        <v>955</v>
      </c>
      <c r="C46" s="494">
        <v>89</v>
      </c>
      <c r="D46" s="418">
        <f t="shared" si="3"/>
        <v>1044</v>
      </c>
      <c r="E46" s="419">
        <f t="shared" si="5"/>
        <v>63.666666666666664</v>
      </c>
      <c r="F46" s="420">
        <f>C46/15</f>
        <v>5.933333333333334</v>
      </c>
      <c r="G46" s="421">
        <f t="shared" si="4"/>
        <v>69.6</v>
      </c>
    </row>
    <row r="47" spans="1:7" ht="12.75">
      <c r="A47" s="717" t="s">
        <v>65</v>
      </c>
      <c r="B47" s="394">
        <v>155</v>
      </c>
      <c r="C47" s="494">
        <v>1058</v>
      </c>
      <c r="D47" s="418">
        <f t="shared" si="3"/>
        <v>1213</v>
      </c>
      <c r="E47" s="419">
        <f t="shared" si="5"/>
        <v>10.333333333333334</v>
      </c>
      <c r="F47" s="420">
        <f>C47/15</f>
        <v>70.53333333333333</v>
      </c>
      <c r="G47" s="421">
        <f t="shared" si="4"/>
        <v>80.86666666666666</v>
      </c>
    </row>
    <row r="48" spans="1:7" ht="13.5" customHeight="1">
      <c r="A48" s="717" t="s">
        <v>552</v>
      </c>
      <c r="B48" s="422">
        <v>15</v>
      </c>
      <c r="C48" s="154"/>
      <c r="D48" s="418">
        <f>SUM(B48+C48)</f>
        <v>15</v>
      </c>
      <c r="E48" s="419">
        <f t="shared" si="5"/>
        <v>1</v>
      </c>
      <c r="F48" s="420"/>
      <c r="G48" s="421">
        <f>SUM(C48,B48)/15</f>
        <v>1</v>
      </c>
    </row>
    <row r="49" spans="1:7" ht="12.75">
      <c r="A49" s="717" t="s">
        <v>68</v>
      </c>
      <c r="B49" s="394">
        <v>1944</v>
      </c>
      <c r="C49" s="494">
        <v>376</v>
      </c>
      <c r="D49" s="418">
        <f t="shared" si="3"/>
        <v>2320</v>
      </c>
      <c r="E49" s="419">
        <f t="shared" si="5"/>
        <v>129.6</v>
      </c>
      <c r="F49" s="420">
        <f>C49/15</f>
        <v>25.066666666666666</v>
      </c>
      <c r="G49" s="421">
        <f t="shared" si="4"/>
        <v>154.66666666666666</v>
      </c>
    </row>
    <row r="50" spans="1:7" ht="12.75">
      <c r="A50" s="717" t="s">
        <v>73</v>
      </c>
      <c r="B50" s="394">
        <v>805</v>
      </c>
      <c r="C50" s="494">
        <v>10</v>
      </c>
      <c r="D50" s="418">
        <f t="shared" si="3"/>
        <v>815</v>
      </c>
      <c r="E50" s="419">
        <f aca="true" t="shared" si="6" ref="E50:F52">B50/15</f>
        <v>53.666666666666664</v>
      </c>
      <c r="F50" s="420">
        <f t="shared" si="6"/>
        <v>0.6666666666666666</v>
      </c>
      <c r="G50" s="421">
        <f t="shared" si="4"/>
        <v>54.333333333333336</v>
      </c>
    </row>
    <row r="51" spans="1:7" ht="12.75">
      <c r="A51" s="717" t="s">
        <v>75</v>
      </c>
      <c r="B51" s="394">
        <v>1640</v>
      </c>
      <c r="C51" s="494">
        <v>260</v>
      </c>
      <c r="D51" s="418">
        <f t="shared" si="3"/>
        <v>1900</v>
      </c>
      <c r="E51" s="419">
        <f t="shared" si="6"/>
        <v>109.33333333333333</v>
      </c>
      <c r="F51" s="420">
        <f t="shared" si="6"/>
        <v>17.333333333333332</v>
      </c>
      <c r="G51" s="421">
        <f t="shared" si="4"/>
        <v>126.66666666666667</v>
      </c>
    </row>
    <row r="52" spans="1:7" ht="12.75">
      <c r="A52" s="717" t="s">
        <v>78</v>
      </c>
      <c r="B52" s="394">
        <v>829</v>
      </c>
      <c r="C52" s="494">
        <v>223</v>
      </c>
      <c r="D52" s="418">
        <f t="shared" si="3"/>
        <v>1052</v>
      </c>
      <c r="E52" s="419">
        <f t="shared" si="6"/>
        <v>55.266666666666666</v>
      </c>
      <c r="F52" s="420">
        <f t="shared" si="6"/>
        <v>14.866666666666667</v>
      </c>
      <c r="G52" s="421">
        <f t="shared" si="4"/>
        <v>70.13333333333334</v>
      </c>
    </row>
    <row r="53" spans="1:7" ht="12.75">
      <c r="A53" s="613" t="s">
        <v>557</v>
      </c>
      <c r="B53" s="454">
        <f aca="true" t="shared" si="7" ref="B53:G53">SUM(B43:B52)</f>
        <v>7740</v>
      </c>
      <c r="C53" s="427">
        <f t="shared" si="7"/>
        <v>2280</v>
      </c>
      <c r="D53" s="427">
        <f t="shared" si="7"/>
        <v>10020</v>
      </c>
      <c r="E53" s="596">
        <f t="shared" si="7"/>
        <v>516</v>
      </c>
      <c r="F53" s="445">
        <f t="shared" si="7"/>
        <v>152</v>
      </c>
      <c r="G53" s="456">
        <f t="shared" si="7"/>
        <v>668</v>
      </c>
    </row>
    <row r="54" spans="1:7" ht="12.75">
      <c r="A54" s="108" t="s">
        <v>81</v>
      </c>
      <c r="B54" s="417"/>
      <c r="C54" s="469"/>
      <c r="D54" s="448"/>
      <c r="E54" s="446"/>
      <c r="F54" s="449"/>
      <c r="G54" s="448"/>
    </row>
    <row r="55" spans="1:7" ht="12.75">
      <c r="A55" s="381" t="s">
        <v>82</v>
      </c>
      <c r="B55" s="394">
        <v>1242</v>
      </c>
      <c r="C55" s="494">
        <v>554</v>
      </c>
      <c r="D55" s="440">
        <f aca="true" t="shared" si="8" ref="D55:D68">SUM(B55+C55)</f>
        <v>1796</v>
      </c>
      <c r="E55" s="441">
        <f aca="true" t="shared" si="9" ref="E55:F68">B55/15</f>
        <v>82.8</v>
      </c>
      <c r="F55" s="442">
        <f t="shared" si="9"/>
        <v>36.93333333333333</v>
      </c>
      <c r="G55" s="443">
        <f aca="true" t="shared" si="10" ref="G55:G68">SUM(C55,B55)/15</f>
        <v>119.73333333333333</v>
      </c>
    </row>
    <row r="56" spans="1:7" ht="12.75">
      <c r="A56" s="381" t="s">
        <v>83</v>
      </c>
      <c r="B56" s="324">
        <v>279</v>
      </c>
      <c r="C56" s="154"/>
      <c r="D56" s="440">
        <f t="shared" si="8"/>
        <v>279</v>
      </c>
      <c r="E56" s="441">
        <f t="shared" si="9"/>
        <v>18.6</v>
      </c>
      <c r="F56" s="442"/>
      <c r="G56" s="443">
        <f t="shared" si="10"/>
        <v>18.6</v>
      </c>
    </row>
    <row r="57" spans="1:7" ht="12.75">
      <c r="A57" s="381" t="s">
        <v>84</v>
      </c>
      <c r="B57" s="324">
        <v>209</v>
      </c>
      <c r="C57" s="494">
        <v>301</v>
      </c>
      <c r="D57" s="440">
        <f t="shared" si="8"/>
        <v>510</v>
      </c>
      <c r="E57" s="419">
        <f t="shared" si="9"/>
        <v>13.933333333333334</v>
      </c>
      <c r="F57" s="420">
        <f t="shared" si="9"/>
        <v>20.066666666666666</v>
      </c>
      <c r="G57" s="421">
        <f t="shared" si="10"/>
        <v>34</v>
      </c>
    </row>
    <row r="58" spans="1:7" ht="12.75">
      <c r="A58" s="381" t="s">
        <v>128</v>
      </c>
      <c r="B58" s="424"/>
      <c r="C58" s="423">
        <v>32</v>
      </c>
      <c r="D58" s="440">
        <f t="shared" si="8"/>
        <v>32</v>
      </c>
      <c r="E58" s="419"/>
      <c r="F58" s="420">
        <f t="shared" si="9"/>
        <v>2.1333333333333333</v>
      </c>
      <c r="G58" s="421">
        <f t="shared" si="10"/>
        <v>2.1333333333333333</v>
      </c>
    </row>
    <row r="59" spans="1:7" ht="12.75">
      <c r="A59" s="381" t="s">
        <v>85</v>
      </c>
      <c r="B59" s="324">
        <v>799</v>
      </c>
      <c r="C59" s="494">
        <v>653</v>
      </c>
      <c r="D59" s="440">
        <f t="shared" si="8"/>
        <v>1452</v>
      </c>
      <c r="E59" s="419">
        <f t="shared" si="9"/>
        <v>53.266666666666666</v>
      </c>
      <c r="F59" s="420">
        <f t="shared" si="9"/>
        <v>43.53333333333333</v>
      </c>
      <c r="G59" s="421">
        <f t="shared" si="10"/>
        <v>96.8</v>
      </c>
    </row>
    <row r="60" spans="1:7" ht="12.75">
      <c r="A60" s="381" t="s">
        <v>86</v>
      </c>
      <c r="B60" s="324">
        <v>189</v>
      </c>
      <c r="C60" s="494">
        <v>45</v>
      </c>
      <c r="D60" s="440">
        <f t="shared" si="8"/>
        <v>234</v>
      </c>
      <c r="E60" s="419">
        <f t="shared" si="9"/>
        <v>12.6</v>
      </c>
      <c r="F60" s="420">
        <f t="shared" si="9"/>
        <v>3</v>
      </c>
      <c r="G60" s="421">
        <f t="shared" si="10"/>
        <v>15.6</v>
      </c>
    </row>
    <row r="61" spans="1:7" ht="12.75">
      <c r="A61" s="381" t="s">
        <v>87</v>
      </c>
      <c r="B61" s="424"/>
      <c r="C61" s="494">
        <v>30</v>
      </c>
      <c r="D61" s="440">
        <f t="shared" si="8"/>
        <v>30</v>
      </c>
      <c r="E61" s="419"/>
      <c r="F61" s="420">
        <f t="shared" si="9"/>
        <v>2</v>
      </c>
      <c r="G61" s="421">
        <f t="shared" si="10"/>
        <v>2</v>
      </c>
    </row>
    <row r="62" spans="1:7" ht="12.75">
      <c r="A62" s="381" t="s">
        <v>88</v>
      </c>
      <c r="B62" s="324">
        <v>591</v>
      </c>
      <c r="C62" s="494">
        <v>9</v>
      </c>
      <c r="D62" s="440">
        <f t="shared" si="8"/>
        <v>600</v>
      </c>
      <c r="E62" s="419">
        <f t="shared" si="9"/>
        <v>39.4</v>
      </c>
      <c r="F62" s="420">
        <f t="shared" si="9"/>
        <v>0.6</v>
      </c>
      <c r="G62" s="421">
        <f t="shared" si="10"/>
        <v>40</v>
      </c>
    </row>
    <row r="63" spans="1:7" ht="12.75">
      <c r="A63" s="381" t="s">
        <v>511</v>
      </c>
      <c r="B63" s="324">
        <v>7</v>
      </c>
      <c r="C63" s="494"/>
      <c r="D63" s="440">
        <f t="shared" si="8"/>
        <v>7</v>
      </c>
      <c r="E63" s="419">
        <f t="shared" si="9"/>
        <v>0.4666666666666667</v>
      </c>
      <c r="F63" s="420"/>
      <c r="G63" s="421">
        <f t="shared" si="10"/>
        <v>0.4666666666666667</v>
      </c>
    </row>
    <row r="64" spans="1:7" ht="12.75">
      <c r="A64" s="381" t="s">
        <v>132</v>
      </c>
      <c r="B64" s="424"/>
      <c r="C64" s="119">
        <v>1073</v>
      </c>
      <c r="D64" s="440">
        <f t="shared" si="8"/>
        <v>1073</v>
      </c>
      <c r="E64" s="419"/>
      <c r="F64" s="420">
        <f t="shared" si="9"/>
        <v>71.53333333333333</v>
      </c>
      <c r="G64" s="421">
        <f t="shared" si="10"/>
        <v>71.53333333333333</v>
      </c>
    </row>
    <row r="65" spans="1:7" ht="12.75">
      <c r="A65" s="381" t="s">
        <v>89</v>
      </c>
      <c r="B65" s="394">
        <v>1089</v>
      </c>
      <c r="C65" s="494">
        <v>731</v>
      </c>
      <c r="D65" s="440">
        <f t="shared" si="8"/>
        <v>1820</v>
      </c>
      <c r="E65" s="419">
        <f t="shared" si="9"/>
        <v>72.6</v>
      </c>
      <c r="F65" s="420">
        <f t="shared" si="9"/>
        <v>48.733333333333334</v>
      </c>
      <c r="G65" s="421">
        <f t="shared" si="10"/>
        <v>121.33333333333333</v>
      </c>
    </row>
    <row r="66" spans="1:7" ht="12.75">
      <c r="A66" s="381" t="s">
        <v>90</v>
      </c>
      <c r="B66" s="394">
        <v>969</v>
      </c>
      <c r="C66" s="494">
        <v>809</v>
      </c>
      <c r="D66" s="440">
        <f t="shared" si="8"/>
        <v>1778</v>
      </c>
      <c r="E66" s="419">
        <f t="shared" si="9"/>
        <v>64.6</v>
      </c>
      <c r="F66" s="420">
        <f t="shared" si="9"/>
        <v>53.93333333333333</v>
      </c>
      <c r="G66" s="421">
        <f t="shared" si="10"/>
        <v>118.53333333333333</v>
      </c>
    </row>
    <row r="67" spans="1:7" ht="12.75">
      <c r="A67" s="381" t="s">
        <v>91</v>
      </c>
      <c r="B67" s="324">
        <v>851</v>
      </c>
      <c r="C67" s="494">
        <v>436</v>
      </c>
      <c r="D67" s="440">
        <f>SUM(B67+C67)</f>
        <v>1287</v>
      </c>
      <c r="E67" s="419">
        <f>B67/15</f>
        <v>56.733333333333334</v>
      </c>
      <c r="F67" s="420">
        <f>C67/15</f>
        <v>29.066666666666666</v>
      </c>
      <c r="G67" s="421">
        <f>SUM(C67,B67)/15</f>
        <v>85.8</v>
      </c>
    </row>
    <row r="68" spans="1:7" ht="12.75">
      <c r="A68" s="381" t="s">
        <v>126</v>
      </c>
      <c r="B68" s="446"/>
      <c r="C68" s="604">
        <v>12</v>
      </c>
      <c r="D68" s="418">
        <f t="shared" si="8"/>
        <v>12</v>
      </c>
      <c r="E68" s="419"/>
      <c r="F68" s="420">
        <f t="shared" si="9"/>
        <v>0.8</v>
      </c>
      <c r="G68" s="421">
        <f t="shared" si="10"/>
        <v>0.8</v>
      </c>
    </row>
    <row r="69" spans="1:7" ht="12.75">
      <c r="A69" s="95" t="s">
        <v>92</v>
      </c>
      <c r="B69" s="426">
        <f aca="true" t="shared" si="11" ref="B69:G69">SUM(B55:B68)</f>
        <v>6225</v>
      </c>
      <c r="C69" s="427">
        <f t="shared" si="11"/>
        <v>4685</v>
      </c>
      <c r="D69" s="444">
        <f t="shared" si="11"/>
        <v>10910</v>
      </c>
      <c r="E69" s="428">
        <f t="shared" si="11"/>
        <v>415</v>
      </c>
      <c r="F69" s="445">
        <f t="shared" si="11"/>
        <v>312.3333333333333</v>
      </c>
      <c r="G69" s="429">
        <f t="shared" si="11"/>
        <v>727.3333333333333</v>
      </c>
    </row>
    <row r="70" spans="1:7" ht="12.75">
      <c r="A70" s="284" t="s">
        <v>93</v>
      </c>
      <c r="B70" s="446"/>
      <c r="C70" s="447"/>
      <c r="D70" s="448"/>
      <c r="E70" s="446"/>
      <c r="F70" s="449"/>
      <c r="G70" s="450"/>
    </row>
    <row r="71" spans="1:7" ht="12.75">
      <c r="A71" s="451" t="s">
        <v>146</v>
      </c>
      <c r="B71" s="452"/>
      <c r="C71" s="492">
        <v>348</v>
      </c>
      <c r="D71" s="418">
        <f>SUM(B71:C71)</f>
        <v>348</v>
      </c>
      <c r="E71" s="419"/>
      <c r="F71" s="453">
        <f aca="true" t="shared" si="12" ref="E71:F89">C71/15</f>
        <v>23.2</v>
      </c>
      <c r="G71" s="443">
        <f aca="true" t="shared" si="13" ref="G71:G89">SUM(E71:F71)</f>
        <v>23.2</v>
      </c>
    </row>
    <row r="72" spans="1:7" ht="12.75">
      <c r="A72" s="381" t="s">
        <v>94</v>
      </c>
      <c r="B72" s="324">
        <v>49</v>
      </c>
      <c r="C72" s="494">
        <v>5</v>
      </c>
      <c r="D72" s="418">
        <f aca="true" t="shared" si="14" ref="D72:D88">SUM(B72:C72)</f>
        <v>54</v>
      </c>
      <c r="E72" s="419">
        <f t="shared" si="12"/>
        <v>3.2666666666666666</v>
      </c>
      <c r="F72" s="453">
        <f t="shared" si="12"/>
        <v>0.3333333333333333</v>
      </c>
      <c r="G72" s="443">
        <f t="shared" si="13"/>
        <v>3.6</v>
      </c>
    </row>
    <row r="73" spans="1:7" ht="12.75">
      <c r="A73" s="381" t="s">
        <v>95</v>
      </c>
      <c r="B73" s="324">
        <v>505</v>
      </c>
      <c r="C73" s="494">
        <v>398</v>
      </c>
      <c r="D73" s="418">
        <f t="shared" si="14"/>
        <v>903</v>
      </c>
      <c r="E73" s="419">
        <f t="shared" si="12"/>
        <v>33.666666666666664</v>
      </c>
      <c r="F73" s="453">
        <f t="shared" si="12"/>
        <v>26.533333333333335</v>
      </c>
      <c r="G73" s="443">
        <f t="shared" si="13"/>
        <v>60.2</v>
      </c>
    </row>
    <row r="74" spans="1:7" ht="12.75">
      <c r="A74" s="381" t="s">
        <v>96</v>
      </c>
      <c r="B74" s="324"/>
      <c r="C74" s="494">
        <v>4</v>
      </c>
      <c r="D74" s="418">
        <f t="shared" si="14"/>
        <v>4</v>
      </c>
      <c r="E74" s="419"/>
      <c r="F74" s="453">
        <f t="shared" si="12"/>
        <v>0.26666666666666666</v>
      </c>
      <c r="G74" s="443">
        <f t="shared" si="13"/>
        <v>0.26666666666666666</v>
      </c>
    </row>
    <row r="75" spans="1:7" ht="12.75">
      <c r="A75" s="381" t="s">
        <v>149</v>
      </c>
      <c r="B75" s="422">
        <v>739</v>
      </c>
      <c r="C75" s="154">
        <v>2642</v>
      </c>
      <c r="D75" s="418">
        <f t="shared" si="14"/>
        <v>3381</v>
      </c>
      <c r="E75" s="419">
        <f t="shared" si="12"/>
        <v>49.266666666666666</v>
      </c>
      <c r="F75" s="453">
        <f t="shared" si="12"/>
        <v>176.13333333333333</v>
      </c>
      <c r="G75" s="443">
        <f t="shared" si="13"/>
        <v>225.39999999999998</v>
      </c>
    </row>
    <row r="76" spans="1:7" ht="12.75">
      <c r="A76" s="381" t="s">
        <v>186</v>
      </c>
      <c r="B76" s="324">
        <v>343</v>
      </c>
      <c r="C76" s="494">
        <v>698</v>
      </c>
      <c r="D76" s="418">
        <f t="shared" si="14"/>
        <v>1041</v>
      </c>
      <c r="E76" s="419">
        <f t="shared" si="12"/>
        <v>22.866666666666667</v>
      </c>
      <c r="F76" s="453">
        <f t="shared" si="12"/>
        <v>46.53333333333333</v>
      </c>
      <c r="G76" s="443">
        <f t="shared" si="13"/>
        <v>69.4</v>
      </c>
    </row>
    <row r="77" spans="1:7" ht="12.75">
      <c r="A77" s="381" t="s">
        <v>554</v>
      </c>
      <c r="B77" s="324"/>
      <c r="C77" s="154">
        <v>1754</v>
      </c>
      <c r="D77" s="418">
        <f t="shared" si="14"/>
        <v>1754</v>
      </c>
      <c r="E77" s="419"/>
      <c r="F77" s="453">
        <f t="shared" si="12"/>
        <v>116.93333333333334</v>
      </c>
      <c r="G77" s="443">
        <f t="shared" si="13"/>
        <v>116.93333333333334</v>
      </c>
    </row>
    <row r="78" spans="1:7" ht="12.75">
      <c r="A78" s="381" t="s">
        <v>172</v>
      </c>
      <c r="B78" s="324">
        <v>999</v>
      </c>
      <c r="C78" s="119">
        <v>1417</v>
      </c>
      <c r="D78" s="418">
        <f t="shared" si="14"/>
        <v>2416</v>
      </c>
      <c r="E78" s="419">
        <f t="shared" si="12"/>
        <v>66.6</v>
      </c>
      <c r="F78" s="453">
        <f t="shared" si="12"/>
        <v>94.46666666666667</v>
      </c>
      <c r="G78" s="443">
        <f t="shared" si="13"/>
        <v>161.06666666666666</v>
      </c>
    </row>
    <row r="79" spans="1:7" ht="12.75">
      <c r="A79" s="381" t="s">
        <v>97</v>
      </c>
      <c r="B79" s="422"/>
      <c r="C79" s="154"/>
      <c r="D79" s="418"/>
      <c r="E79" s="419"/>
      <c r="F79" s="453"/>
      <c r="G79" s="443"/>
    </row>
    <row r="80" spans="1:7" ht="12.75">
      <c r="A80" s="451" t="s">
        <v>158</v>
      </c>
      <c r="B80" s="422"/>
      <c r="C80" s="423"/>
      <c r="D80" s="418"/>
      <c r="E80" s="419"/>
      <c r="F80" s="453"/>
      <c r="G80" s="443"/>
    </row>
    <row r="81" spans="1:7" ht="12.75">
      <c r="A81" s="381" t="s">
        <v>98</v>
      </c>
      <c r="B81" s="324"/>
      <c r="C81" s="119">
        <v>1462</v>
      </c>
      <c r="D81" s="418">
        <f t="shared" si="14"/>
        <v>1462</v>
      </c>
      <c r="E81" s="419"/>
      <c r="F81" s="453">
        <f t="shared" si="12"/>
        <v>97.46666666666667</v>
      </c>
      <c r="G81" s="443">
        <f t="shared" si="13"/>
        <v>97.46666666666667</v>
      </c>
    </row>
    <row r="82" spans="1:7" ht="12.75">
      <c r="A82" s="381" t="s">
        <v>99</v>
      </c>
      <c r="B82" s="424"/>
      <c r="C82" s="119">
        <v>174</v>
      </c>
      <c r="D82" s="418">
        <f t="shared" si="14"/>
        <v>174</v>
      </c>
      <c r="E82" s="419"/>
      <c r="F82" s="453">
        <f t="shared" si="12"/>
        <v>11.6</v>
      </c>
      <c r="G82" s="443">
        <f t="shared" si="13"/>
        <v>11.6</v>
      </c>
    </row>
    <row r="83" spans="1:7" ht="12.75">
      <c r="A83" s="381" t="s">
        <v>555</v>
      </c>
      <c r="B83" s="424"/>
      <c r="C83" s="119">
        <v>64</v>
      </c>
      <c r="D83" s="418">
        <f t="shared" si="14"/>
        <v>64</v>
      </c>
      <c r="E83" s="419"/>
      <c r="F83" s="453">
        <f t="shared" si="12"/>
        <v>4.266666666666667</v>
      </c>
      <c r="G83" s="443">
        <f t="shared" si="13"/>
        <v>4.266666666666667</v>
      </c>
    </row>
    <row r="84" spans="1:7" ht="12.75">
      <c r="A84" s="381" t="s">
        <v>100</v>
      </c>
      <c r="B84" s="324">
        <v>448</v>
      </c>
      <c r="C84" s="119">
        <v>1294</v>
      </c>
      <c r="D84" s="418">
        <f t="shared" si="14"/>
        <v>1742</v>
      </c>
      <c r="E84" s="419">
        <f t="shared" si="12"/>
        <v>29.866666666666667</v>
      </c>
      <c r="F84" s="453">
        <f t="shared" si="12"/>
        <v>86.26666666666667</v>
      </c>
      <c r="G84" s="443">
        <f t="shared" si="13"/>
        <v>116.13333333333333</v>
      </c>
    </row>
    <row r="85" spans="1:7" ht="12.75">
      <c r="A85" s="381" t="s">
        <v>101</v>
      </c>
      <c r="B85" s="324">
        <v>19</v>
      </c>
      <c r="C85" s="119">
        <v>259</v>
      </c>
      <c r="D85" s="418">
        <f t="shared" si="14"/>
        <v>278</v>
      </c>
      <c r="E85" s="419">
        <f t="shared" si="12"/>
        <v>1.2666666666666666</v>
      </c>
      <c r="F85" s="453">
        <f t="shared" si="12"/>
        <v>17.266666666666666</v>
      </c>
      <c r="G85" s="443">
        <f t="shared" si="13"/>
        <v>18.53333333333333</v>
      </c>
    </row>
    <row r="86" spans="1:7" ht="12.75">
      <c r="A86" s="381" t="s">
        <v>102</v>
      </c>
      <c r="B86" s="324">
        <v>134</v>
      </c>
      <c r="C86" s="119">
        <v>84</v>
      </c>
      <c r="D86" s="418">
        <f t="shared" si="14"/>
        <v>218</v>
      </c>
      <c r="E86" s="419">
        <f t="shared" si="12"/>
        <v>8.933333333333334</v>
      </c>
      <c r="F86" s="453">
        <f t="shared" si="12"/>
        <v>5.6</v>
      </c>
      <c r="G86" s="443">
        <f t="shared" si="13"/>
        <v>14.533333333333333</v>
      </c>
    </row>
    <row r="87" spans="1:7" ht="12.75">
      <c r="A87" s="381" t="s">
        <v>103</v>
      </c>
      <c r="B87" s="324">
        <v>24</v>
      </c>
      <c r="C87" s="119">
        <v>133</v>
      </c>
      <c r="D87" s="418">
        <f t="shared" si="14"/>
        <v>157</v>
      </c>
      <c r="E87" s="419">
        <f t="shared" si="12"/>
        <v>1.6</v>
      </c>
      <c r="F87" s="453">
        <f t="shared" si="12"/>
        <v>8.866666666666667</v>
      </c>
      <c r="G87" s="443">
        <f t="shared" si="13"/>
        <v>10.466666666666667</v>
      </c>
    </row>
    <row r="88" spans="1:7" ht="12.75">
      <c r="A88" s="381" t="s">
        <v>104</v>
      </c>
      <c r="B88" s="324">
        <v>256</v>
      </c>
      <c r="C88" s="119">
        <v>141</v>
      </c>
      <c r="D88" s="418">
        <f t="shared" si="14"/>
        <v>397</v>
      </c>
      <c r="E88" s="419">
        <f t="shared" si="12"/>
        <v>17.066666666666666</v>
      </c>
      <c r="F88" s="453">
        <f t="shared" si="12"/>
        <v>9.4</v>
      </c>
      <c r="G88" s="443">
        <f t="shared" si="13"/>
        <v>26.46666666666667</v>
      </c>
    </row>
    <row r="89" spans="1:7" ht="12.75">
      <c r="A89" s="381" t="s">
        <v>105</v>
      </c>
      <c r="B89" s="383">
        <v>73</v>
      </c>
      <c r="C89" s="447"/>
      <c r="D89" s="440">
        <f>SUM(B89:C89)</f>
        <v>73</v>
      </c>
      <c r="E89" s="419">
        <f t="shared" si="12"/>
        <v>4.866666666666666</v>
      </c>
      <c r="F89" s="453"/>
      <c r="G89" s="443">
        <f t="shared" si="13"/>
        <v>4.866666666666666</v>
      </c>
    </row>
    <row r="90" spans="1:7" ht="12.75">
      <c r="A90" s="381" t="s">
        <v>71</v>
      </c>
      <c r="B90" s="394">
        <v>1490</v>
      </c>
      <c r="C90" s="494">
        <v>2</v>
      </c>
      <c r="D90" s="418">
        <f>SUM(B90+C90)</f>
        <v>1492</v>
      </c>
      <c r="E90" s="419">
        <f>B90/15</f>
        <v>99.33333333333333</v>
      </c>
      <c r="F90" s="420">
        <f>C90/15</f>
        <v>0.13333333333333333</v>
      </c>
      <c r="G90" s="421">
        <f>SUM(C90,B90)/15</f>
        <v>99.46666666666667</v>
      </c>
    </row>
    <row r="91" spans="1:7" ht="12.75">
      <c r="A91" s="95" t="s">
        <v>106</v>
      </c>
      <c r="B91" s="454">
        <f aca="true" t="shared" si="15" ref="B91:G91">SUM(B71:B90)</f>
        <v>5079</v>
      </c>
      <c r="C91" s="427">
        <f t="shared" si="15"/>
        <v>10879</v>
      </c>
      <c r="D91" s="444">
        <f t="shared" si="15"/>
        <v>15958</v>
      </c>
      <c r="E91" s="428">
        <f t="shared" si="15"/>
        <v>338.6</v>
      </c>
      <c r="F91" s="455">
        <f t="shared" si="15"/>
        <v>725.2666666666667</v>
      </c>
      <c r="G91" s="456">
        <f t="shared" si="15"/>
        <v>1063.8666666666666</v>
      </c>
    </row>
    <row r="92" spans="1:7" ht="12.75">
      <c r="A92" s="411" t="s">
        <v>107</v>
      </c>
      <c r="B92" s="415"/>
      <c r="C92" s="413"/>
      <c r="D92" s="438"/>
      <c r="E92" s="415"/>
      <c r="F92" s="439"/>
      <c r="G92" s="438"/>
    </row>
    <row r="93" spans="1:7" ht="12.75">
      <c r="A93" s="381" t="s">
        <v>108</v>
      </c>
      <c r="B93" s="511"/>
      <c r="C93" s="492">
        <v>20</v>
      </c>
      <c r="D93" s="418">
        <f aca="true" t="shared" si="16" ref="D93:D103">SUM(B93+C93)</f>
        <v>20</v>
      </c>
      <c r="E93" s="441"/>
      <c r="F93" s="442">
        <f>C93/15</f>
        <v>1.3333333333333333</v>
      </c>
      <c r="G93" s="443">
        <f aca="true" t="shared" si="17" ref="G93:G106">SUM(E93:F93)</f>
        <v>1.3333333333333333</v>
      </c>
    </row>
    <row r="94" spans="1:7" ht="12.75">
      <c r="A94" s="381" t="s">
        <v>109</v>
      </c>
      <c r="B94" s="422"/>
      <c r="C94" s="494"/>
      <c r="D94" s="418"/>
      <c r="E94" s="441"/>
      <c r="F94" s="442"/>
      <c r="G94" s="443"/>
    </row>
    <row r="95" spans="1:7" ht="12.75">
      <c r="A95" s="381" t="s">
        <v>142</v>
      </c>
      <c r="B95" s="324">
        <v>76</v>
      </c>
      <c r="C95" s="494">
        <v>74</v>
      </c>
      <c r="D95" s="418">
        <f t="shared" si="16"/>
        <v>150</v>
      </c>
      <c r="E95" s="441">
        <f>B95/15</f>
        <v>5.066666666666666</v>
      </c>
      <c r="F95" s="442">
        <f>C95/15</f>
        <v>4.933333333333334</v>
      </c>
      <c r="G95" s="443">
        <f t="shared" si="17"/>
        <v>10</v>
      </c>
    </row>
    <row r="96" spans="1:7" ht="12.75">
      <c r="A96" s="381" t="s">
        <v>143</v>
      </c>
      <c r="B96" s="422">
        <v>20</v>
      </c>
      <c r="C96" s="154"/>
      <c r="D96" s="418">
        <f t="shared" si="16"/>
        <v>20</v>
      </c>
      <c r="E96" s="441">
        <f>B96/15</f>
        <v>1.3333333333333333</v>
      </c>
      <c r="F96" s="442"/>
      <c r="G96" s="443">
        <f t="shared" si="17"/>
        <v>1.3333333333333333</v>
      </c>
    </row>
    <row r="97" spans="1:7" ht="12.75">
      <c r="A97" s="381" t="s">
        <v>110</v>
      </c>
      <c r="B97" s="324">
        <v>282</v>
      </c>
      <c r="C97" s="423"/>
      <c r="D97" s="418">
        <f t="shared" si="16"/>
        <v>282</v>
      </c>
      <c r="E97" s="441">
        <f>B97/15</f>
        <v>18.8</v>
      </c>
      <c r="F97" s="442"/>
      <c r="G97" s="443">
        <f t="shared" si="17"/>
        <v>18.8</v>
      </c>
    </row>
    <row r="98" spans="1:7" ht="12.75">
      <c r="A98" s="381" t="s">
        <v>187</v>
      </c>
      <c r="B98" s="324"/>
      <c r="C98" s="423">
        <v>2</v>
      </c>
      <c r="D98" s="418">
        <f t="shared" si="16"/>
        <v>2</v>
      </c>
      <c r="E98" s="441"/>
      <c r="F98" s="442">
        <f>C98/15</f>
        <v>0.13333333333333333</v>
      </c>
      <c r="G98" s="443">
        <f t="shared" si="17"/>
        <v>0.13333333333333333</v>
      </c>
    </row>
    <row r="99" spans="1:7" ht="12.75">
      <c r="A99" s="381" t="s">
        <v>144</v>
      </c>
      <c r="B99" s="324"/>
      <c r="C99" s="154"/>
      <c r="D99" s="418"/>
      <c r="E99" s="441"/>
      <c r="F99" s="442"/>
      <c r="G99" s="443"/>
    </row>
    <row r="100" spans="1:7" ht="12.75">
      <c r="A100" s="381" t="s">
        <v>150</v>
      </c>
      <c r="B100" s="324"/>
      <c r="C100" s="494">
        <v>6</v>
      </c>
      <c r="D100" s="418">
        <f t="shared" si="16"/>
        <v>6</v>
      </c>
      <c r="E100" s="441"/>
      <c r="F100" s="442">
        <f>C100/15</f>
        <v>0.4</v>
      </c>
      <c r="G100" s="443">
        <f t="shared" si="17"/>
        <v>0.4</v>
      </c>
    </row>
    <row r="101" spans="1:7" ht="12.75">
      <c r="A101" s="381" t="s">
        <v>111</v>
      </c>
      <c r="B101" s="324">
        <v>45</v>
      </c>
      <c r="C101" s="494">
        <v>16</v>
      </c>
      <c r="D101" s="418">
        <f t="shared" si="16"/>
        <v>61</v>
      </c>
      <c r="E101" s="441">
        <f>B101/15</f>
        <v>3</v>
      </c>
      <c r="F101" s="442">
        <f>C101/15</f>
        <v>1.0666666666666667</v>
      </c>
      <c r="G101" s="443">
        <f t="shared" si="17"/>
        <v>4.066666666666666</v>
      </c>
    </row>
    <row r="102" spans="1:7" ht="12.75">
      <c r="A102" s="381" t="s">
        <v>148</v>
      </c>
      <c r="B102" s="422">
        <v>83</v>
      </c>
      <c r="C102" s="154"/>
      <c r="D102" s="418">
        <f t="shared" si="16"/>
        <v>83</v>
      </c>
      <c r="E102" s="441">
        <f>B102/15</f>
        <v>5.533333333333333</v>
      </c>
      <c r="F102" s="442"/>
      <c r="G102" s="443">
        <f t="shared" si="17"/>
        <v>5.533333333333333</v>
      </c>
    </row>
    <row r="103" spans="1:7" ht="12.75">
      <c r="A103" s="381" t="s">
        <v>112</v>
      </c>
      <c r="B103" s="424"/>
      <c r="C103" s="423">
        <v>1</v>
      </c>
      <c r="D103" s="418">
        <f t="shared" si="16"/>
        <v>1</v>
      </c>
      <c r="E103" s="441"/>
      <c r="F103" s="442">
        <f>C103/15</f>
        <v>0.06666666666666667</v>
      </c>
      <c r="G103" s="443">
        <f t="shared" si="17"/>
        <v>0.06666666666666667</v>
      </c>
    </row>
    <row r="104" spans="1:7" ht="12.75">
      <c r="A104" s="381" t="s">
        <v>137</v>
      </c>
      <c r="B104" s="422"/>
      <c r="C104" s="154"/>
      <c r="D104" s="418"/>
      <c r="E104" s="441"/>
      <c r="F104" s="442"/>
      <c r="G104" s="443"/>
    </row>
    <row r="105" spans="1:7" ht="12.75">
      <c r="A105" s="432" t="s">
        <v>113</v>
      </c>
      <c r="B105" s="457">
        <f aca="true" t="shared" si="18" ref="B105:G105">SUM(B93:B104)</f>
        <v>506</v>
      </c>
      <c r="C105" s="434">
        <f t="shared" si="18"/>
        <v>119</v>
      </c>
      <c r="D105" s="435">
        <f t="shared" si="18"/>
        <v>625</v>
      </c>
      <c r="E105" s="436">
        <f t="shared" si="18"/>
        <v>33.733333333333334</v>
      </c>
      <c r="F105" s="458">
        <f t="shared" si="18"/>
        <v>7.933333333333334</v>
      </c>
      <c r="G105" s="437">
        <f t="shared" si="18"/>
        <v>41.666666666666664</v>
      </c>
    </row>
    <row r="106" spans="1:7" ht="12.75">
      <c r="A106" s="491" t="s">
        <v>188</v>
      </c>
      <c r="B106" s="457"/>
      <c r="C106" s="434">
        <v>7</v>
      </c>
      <c r="D106" s="435">
        <f>SUM(B106+C106)</f>
        <v>7</v>
      </c>
      <c r="E106" s="436"/>
      <c r="F106" s="458">
        <f>C106/15</f>
        <v>0.4666666666666667</v>
      </c>
      <c r="G106" s="437">
        <f t="shared" si="17"/>
        <v>0.4666666666666667</v>
      </c>
    </row>
    <row r="107" spans="1:7" ht="12.75">
      <c r="A107" s="459" t="s">
        <v>114</v>
      </c>
      <c r="B107" s="457"/>
      <c r="C107" s="490">
        <v>1111</v>
      </c>
      <c r="D107" s="435">
        <f>SUM(B107+C107)</f>
        <v>1111</v>
      </c>
      <c r="E107" s="457"/>
      <c r="F107" s="458">
        <f>C107/15</f>
        <v>74.06666666666666</v>
      </c>
      <c r="G107" s="437">
        <f>SUM(B107,C107)/15</f>
        <v>74.06666666666666</v>
      </c>
    </row>
    <row r="108" spans="1:7" ht="12.75">
      <c r="A108" s="284" t="s">
        <v>18</v>
      </c>
      <c r="B108" s="446"/>
      <c r="C108" s="447"/>
      <c r="D108" s="460"/>
      <c r="E108" s="452"/>
      <c r="F108" s="461"/>
      <c r="G108" s="462"/>
    </row>
    <row r="109" spans="1:7" s="467" customFormat="1" ht="12.75">
      <c r="A109" s="142" t="s">
        <v>32</v>
      </c>
      <c r="B109" s="383">
        <v>30</v>
      </c>
      <c r="C109" s="463"/>
      <c r="D109" s="464">
        <f>SUM(B109:C109)</f>
        <v>30</v>
      </c>
      <c r="E109" s="465">
        <f>B109/15</f>
        <v>2</v>
      </c>
      <c r="F109" s="463"/>
      <c r="G109" s="466">
        <f>SUM(C109,B109)/15</f>
        <v>2</v>
      </c>
    </row>
    <row r="110" spans="1:7" ht="12.75">
      <c r="A110" s="468" t="s">
        <v>115</v>
      </c>
      <c r="B110" s="422"/>
      <c r="C110" s="447"/>
      <c r="D110" s="464"/>
      <c r="E110" s="465"/>
      <c r="F110" s="447"/>
      <c r="G110" s="466"/>
    </row>
    <row r="111" spans="1:7" ht="12.75">
      <c r="A111" s="381" t="s">
        <v>60</v>
      </c>
      <c r="B111" s="513">
        <v>72</v>
      </c>
      <c r="C111" s="154"/>
      <c r="D111" s="440">
        <f>SUM(B111+C111)</f>
        <v>72</v>
      </c>
      <c r="E111" s="419">
        <f>B111/15</f>
        <v>4.8</v>
      </c>
      <c r="F111" s="154"/>
      <c r="G111" s="421">
        <f>SUM(C111,B111)/15</f>
        <v>4.8</v>
      </c>
    </row>
    <row r="112" spans="1:7" ht="12.75">
      <c r="A112" s="381" t="s">
        <v>68</v>
      </c>
      <c r="B112" s="383">
        <v>240</v>
      </c>
      <c r="C112" s="154"/>
      <c r="D112" s="440">
        <f>SUM(B112+C112)</f>
        <v>240</v>
      </c>
      <c r="E112" s="419">
        <f>B112/15</f>
        <v>16</v>
      </c>
      <c r="F112" s="154"/>
      <c r="G112" s="421">
        <f>SUM(C112,B112)/15</f>
        <v>16</v>
      </c>
    </row>
    <row r="113" spans="1:7" ht="12.75">
      <c r="A113" s="432" t="s">
        <v>116</v>
      </c>
      <c r="B113" s="426">
        <f>SUM(B109:B112)</f>
        <v>342</v>
      </c>
      <c r="C113" s="427"/>
      <c r="D113" s="444">
        <f>SUM(D109:D112)</f>
        <v>342</v>
      </c>
      <c r="E113" s="428">
        <f>SUM(E109:E112)</f>
        <v>22.8</v>
      </c>
      <c r="F113" s="427"/>
      <c r="G113" s="456">
        <f>SUM(G109:G112)</f>
        <v>22.8</v>
      </c>
    </row>
    <row r="114" spans="1:7" ht="12.75">
      <c r="A114" s="284" t="s">
        <v>117</v>
      </c>
      <c r="B114" s="452"/>
      <c r="C114" s="469"/>
      <c r="D114" s="460"/>
      <c r="E114" s="452"/>
      <c r="F114" s="461"/>
      <c r="G114" s="462"/>
    </row>
    <row r="115" spans="1:7" ht="12.75">
      <c r="A115" s="381" t="s">
        <v>118</v>
      </c>
      <c r="B115" s="324"/>
      <c r="C115" s="423"/>
      <c r="D115" s="440"/>
      <c r="E115" s="419"/>
      <c r="F115" s="420"/>
      <c r="G115" s="421"/>
    </row>
    <row r="116" spans="1:7" ht="12.75">
      <c r="A116" s="381" t="s">
        <v>119</v>
      </c>
      <c r="B116" s="424"/>
      <c r="C116" s="494">
        <v>527</v>
      </c>
      <c r="D116" s="440">
        <f>SUM(B116+C116)</f>
        <v>527</v>
      </c>
      <c r="E116" s="419"/>
      <c r="F116" s="420">
        <f>C116/15</f>
        <v>35.13333333333333</v>
      </c>
      <c r="G116" s="421">
        <f>SUM(C116,B116)/15</f>
        <v>35.13333333333333</v>
      </c>
    </row>
    <row r="117" spans="1:7" ht="12.75">
      <c r="A117" s="381" t="s">
        <v>120</v>
      </c>
      <c r="B117" s="424"/>
      <c r="C117" s="494">
        <v>124</v>
      </c>
      <c r="D117" s="440">
        <f>SUM(B117+C117)</f>
        <v>124</v>
      </c>
      <c r="E117" s="419"/>
      <c r="F117" s="420">
        <f>C117/15</f>
        <v>8.266666666666667</v>
      </c>
      <c r="G117" s="421">
        <f>SUM(C117,B117)/15</f>
        <v>8.266666666666667</v>
      </c>
    </row>
    <row r="118" spans="1:7" ht="12.75">
      <c r="A118" s="451" t="s">
        <v>167</v>
      </c>
      <c r="B118" s="383">
        <v>16</v>
      </c>
      <c r="C118" s="423"/>
      <c r="D118" s="440">
        <f>SUM(B118+C118)</f>
        <v>16</v>
      </c>
      <c r="E118" s="419">
        <f>B118/15</f>
        <v>1.0666666666666667</v>
      </c>
      <c r="F118" s="420"/>
      <c r="G118" s="421">
        <f>SUM(C118,B118)/15</f>
        <v>1.0666666666666667</v>
      </c>
    </row>
    <row r="119" spans="1:7" ht="12.75">
      <c r="A119" s="451" t="s">
        <v>168</v>
      </c>
      <c r="B119" s="324">
        <v>88</v>
      </c>
      <c r="C119" s="512"/>
      <c r="D119" s="440">
        <f>SUM(B119+C119)</f>
        <v>88</v>
      </c>
      <c r="E119" s="419">
        <f>B119/15</f>
        <v>5.866666666666666</v>
      </c>
      <c r="F119" s="420"/>
      <c r="G119" s="421">
        <f>SUM(C119,B119)/15</f>
        <v>5.866666666666666</v>
      </c>
    </row>
    <row r="120" spans="1:7" ht="12.75">
      <c r="A120" s="381" t="s">
        <v>121</v>
      </c>
      <c r="B120" s="324">
        <v>1372</v>
      </c>
      <c r="C120" s="494">
        <v>148</v>
      </c>
      <c r="D120" s="440">
        <f>SUM(B120+C120)</f>
        <v>1520</v>
      </c>
      <c r="E120" s="419">
        <f>B120/15</f>
        <v>91.46666666666667</v>
      </c>
      <c r="F120" s="420">
        <f>C120/15</f>
        <v>9.866666666666667</v>
      </c>
      <c r="G120" s="421">
        <f>SUM(C120,B120)/15</f>
        <v>101.33333333333333</v>
      </c>
    </row>
    <row r="121" spans="1:7" ht="12.75">
      <c r="A121" s="95" t="s">
        <v>122</v>
      </c>
      <c r="B121" s="457">
        <f aca="true" t="shared" si="19" ref="B121:G121">SUM(B115:B120)</f>
        <v>1476</v>
      </c>
      <c r="C121" s="471">
        <f t="shared" si="19"/>
        <v>799</v>
      </c>
      <c r="D121" s="444">
        <f t="shared" si="19"/>
        <v>2275</v>
      </c>
      <c r="E121" s="428">
        <f t="shared" si="19"/>
        <v>98.4</v>
      </c>
      <c r="F121" s="445">
        <f t="shared" si="19"/>
        <v>53.266666666666666</v>
      </c>
      <c r="G121" s="437">
        <f t="shared" si="19"/>
        <v>151.66666666666666</v>
      </c>
    </row>
    <row r="122" spans="1:7" ht="12.75">
      <c r="A122" s="472" t="s">
        <v>33</v>
      </c>
      <c r="B122" s="473"/>
      <c r="C122" s="474"/>
      <c r="D122" s="475"/>
      <c r="E122" s="476"/>
      <c r="F122" s="477"/>
      <c r="G122" s="478"/>
    </row>
    <row r="123" spans="1:7" ht="12.75">
      <c r="A123" s="381" t="s">
        <v>123</v>
      </c>
      <c r="B123" s="470"/>
      <c r="C123" s="154"/>
      <c r="D123" s="479"/>
      <c r="E123" s="480"/>
      <c r="F123" s="420"/>
      <c r="G123" s="481"/>
    </row>
    <row r="124" spans="1:7" ht="12.75">
      <c r="A124" s="482" t="s">
        <v>33</v>
      </c>
      <c r="B124" s="470"/>
      <c r="C124" s="139"/>
      <c r="D124" s="483"/>
      <c r="E124" s="480"/>
      <c r="F124" s="484"/>
      <c r="G124" s="481"/>
    </row>
    <row r="125" spans="1:7" ht="12.75">
      <c r="A125" s="95" t="s">
        <v>124</v>
      </c>
      <c r="B125" s="457"/>
      <c r="C125" s="471"/>
      <c r="D125" s="435"/>
      <c r="E125" s="436"/>
      <c r="F125" s="485"/>
      <c r="G125" s="429"/>
    </row>
    <row r="126" spans="1:7" ht="12.75">
      <c r="A126" s="486" t="s">
        <v>125</v>
      </c>
      <c r="B126" s="487">
        <f aca="true" t="shared" si="20" ref="B126:G126">SUM(B36+B40+B53+B69+B91+B105+B106+B107+B113+B121+B125)</f>
        <v>31696</v>
      </c>
      <c r="C126" s="602">
        <f t="shared" si="20"/>
        <v>20978</v>
      </c>
      <c r="D126" s="601">
        <f t="shared" si="20"/>
        <v>52674</v>
      </c>
      <c r="E126" s="600">
        <f t="shared" si="20"/>
        <v>2113.0666666666666</v>
      </c>
      <c r="F126" s="603">
        <f t="shared" si="20"/>
        <v>1398.5333333333333</v>
      </c>
      <c r="G126" s="488">
        <f t="shared" si="20"/>
        <v>3511.6</v>
      </c>
    </row>
    <row r="128" spans="1:7" ht="24.75" customHeight="1">
      <c r="A128" s="803" t="s">
        <v>551</v>
      </c>
      <c r="B128" s="803"/>
      <c r="C128" s="803"/>
      <c r="D128" s="803"/>
      <c r="E128" s="803"/>
      <c r="F128" s="803"/>
      <c r="G128" s="803"/>
    </row>
  </sheetData>
  <mergeCells count="5">
    <mergeCell ref="A128:G128"/>
    <mergeCell ref="A3:G3"/>
    <mergeCell ref="A6:A7"/>
    <mergeCell ref="B6:D6"/>
    <mergeCell ref="E6:G6"/>
  </mergeCells>
  <printOptions horizontalCentered="1"/>
  <pageMargins left="0.25" right="0.25" top="1" bottom="1" header="0.5" footer="0.5"/>
  <pageSetup firstPageNumber="10" useFirstPageNumber="1" horizontalDpi="600" verticalDpi="600" orientation="portrait" scale="83" r:id="rId1"/>
  <headerFooter alignWithMargins="0">
    <oddFooter xml:space="preserve">&amp;L9/20/04&amp;CPage &amp;P&amp;ROffice of IRAA </oddFooter>
  </headerFooter>
  <rowBreaks count="2" manualBreakCount="2">
    <brk id="53" max="255" man="1"/>
    <brk id="107" max="255" man="1"/>
  </rowBreaks>
</worksheet>
</file>

<file path=xl/worksheets/sheet6.xml><?xml version="1.0" encoding="utf-8"?>
<worksheet xmlns="http://schemas.openxmlformats.org/spreadsheetml/2006/main" xmlns:r="http://schemas.openxmlformats.org/officeDocument/2006/relationships">
  <dimension ref="A1:K128"/>
  <sheetViews>
    <sheetView zoomScale="75" zoomScaleNormal="75" workbookViewId="0" topLeftCell="A1">
      <pane ySplit="6" topLeftCell="BM117" activePane="bottomLeft" state="frozen"/>
      <selection pane="topLeft" activeCell="A1" sqref="A1"/>
      <selection pane="bottomLeft" activeCell="C19" sqref="C19"/>
    </sheetView>
  </sheetViews>
  <sheetFormatPr defaultColWidth="9.140625" defaultRowHeight="12.75"/>
  <cols>
    <col min="1" max="1" width="49.00390625" style="90" customWidth="1"/>
    <col min="2" max="2" width="9.421875" style="90" customWidth="1"/>
    <col min="3" max="3" width="8.00390625" style="98" bestFit="1" customWidth="1"/>
    <col min="4" max="4" width="9.421875" style="98" bestFit="1" customWidth="1"/>
    <col min="5" max="6" width="7.57421875" style="98" bestFit="1" customWidth="1"/>
    <col min="7" max="7" width="9.421875" style="98" bestFit="1" customWidth="1"/>
    <col min="8" max="9" width="8.00390625" style="98" bestFit="1" customWidth="1"/>
    <col min="10" max="10" width="9.421875" style="90" bestFit="1" customWidth="1"/>
    <col min="11" max="16384" width="9.140625" style="90" customWidth="1"/>
  </cols>
  <sheetData>
    <row r="1" spans="1:10" s="100" customFormat="1" ht="15.75">
      <c r="A1" s="810" t="s">
        <v>129</v>
      </c>
      <c r="B1" s="773"/>
      <c r="C1" s="773"/>
      <c r="D1" s="773"/>
      <c r="E1" s="773"/>
      <c r="F1" s="773"/>
      <c r="G1" s="773"/>
      <c r="H1" s="773"/>
      <c r="I1" s="773"/>
      <c r="J1" s="773"/>
    </row>
    <row r="2" spans="1:10" s="100" customFormat="1" ht="15">
      <c r="A2" s="811" t="s">
        <v>497</v>
      </c>
      <c r="B2" s="773"/>
      <c r="C2" s="773"/>
      <c r="D2" s="773"/>
      <c r="E2" s="773"/>
      <c r="F2" s="773"/>
      <c r="G2" s="773"/>
      <c r="H2" s="773"/>
      <c r="I2" s="773"/>
      <c r="J2" s="773"/>
    </row>
    <row r="3" spans="1:10" s="100" customFormat="1" ht="17.25" customHeight="1">
      <c r="A3" s="812" t="s">
        <v>183</v>
      </c>
      <c r="B3" s="812"/>
      <c r="C3" s="812"/>
      <c r="D3" s="812"/>
      <c r="E3" s="812"/>
      <c r="F3" s="812"/>
      <c r="G3" s="812"/>
      <c r="H3" s="812"/>
      <c r="I3" s="812"/>
      <c r="J3" s="812"/>
    </row>
    <row r="4" spans="1:10" s="100" customFormat="1" ht="17.25" customHeight="1">
      <c r="A4" s="303"/>
      <c r="B4" s="278"/>
      <c r="C4" s="278"/>
      <c r="D4" s="278"/>
      <c r="E4" s="278"/>
      <c r="F4" s="278"/>
      <c r="G4" s="278"/>
      <c r="H4" s="278"/>
      <c r="I4" s="278"/>
      <c r="J4" s="278"/>
    </row>
    <row r="5" spans="1:10" ht="12.75">
      <c r="A5" s="150"/>
      <c r="B5" s="807" t="s">
        <v>23</v>
      </c>
      <c r="C5" s="808"/>
      <c r="D5" s="809"/>
      <c r="E5" s="808" t="s">
        <v>130</v>
      </c>
      <c r="F5" s="808"/>
      <c r="G5" s="808"/>
      <c r="H5" s="807" t="s">
        <v>6</v>
      </c>
      <c r="I5" s="808"/>
      <c r="J5" s="809"/>
    </row>
    <row r="6" spans="1:10" ht="25.5">
      <c r="A6" s="151" t="s">
        <v>133</v>
      </c>
      <c r="B6" s="148">
        <v>2003</v>
      </c>
      <c r="C6" s="118">
        <v>2004</v>
      </c>
      <c r="D6" s="155" t="s">
        <v>131</v>
      </c>
      <c r="E6" s="148">
        <v>2003</v>
      </c>
      <c r="F6" s="118">
        <v>2004</v>
      </c>
      <c r="G6" s="156" t="s">
        <v>131</v>
      </c>
      <c r="H6" s="148">
        <v>2003</v>
      </c>
      <c r="I6" s="118">
        <v>2004</v>
      </c>
      <c r="J6" s="85" t="s">
        <v>131</v>
      </c>
    </row>
    <row r="7" spans="1:10" s="145" customFormat="1" ht="12.75">
      <c r="A7" s="411" t="s">
        <v>553</v>
      </c>
      <c r="B7" s="627"/>
      <c r="C7" s="628"/>
      <c r="D7" s="629"/>
      <c r="E7" s="627"/>
      <c r="F7" s="628"/>
      <c r="G7" s="629"/>
      <c r="H7" s="630"/>
      <c r="I7" s="628"/>
      <c r="J7" s="629"/>
    </row>
    <row r="8" spans="1:10" ht="12.75">
      <c r="A8" s="381" t="s">
        <v>53</v>
      </c>
      <c r="B8" s="324">
        <v>432</v>
      </c>
      <c r="C8" s="88">
        <v>216</v>
      </c>
      <c r="D8" s="198">
        <f aca="true" t="shared" si="0" ref="D8:D38">(C8-B8)/B8</f>
        <v>-0.5</v>
      </c>
      <c r="E8" s="87"/>
      <c r="F8" s="154"/>
      <c r="G8" s="270"/>
      <c r="H8" s="96">
        <f>SUM(B8+E8)</f>
        <v>432</v>
      </c>
      <c r="I8" s="88">
        <f>SUM(C8+F8)</f>
        <v>216</v>
      </c>
      <c r="J8" s="270">
        <f aca="true" t="shared" si="1" ref="J8:J38">(I8-H8)/H8</f>
        <v>-0.5</v>
      </c>
    </row>
    <row r="9" spans="1:10" ht="13.5" customHeight="1">
      <c r="A9" s="381" t="s">
        <v>54</v>
      </c>
      <c r="B9" s="324">
        <v>582</v>
      </c>
      <c r="C9" s="88">
        <v>536</v>
      </c>
      <c r="D9" s="198">
        <f t="shared" si="0"/>
        <v>-0.07903780068728522</v>
      </c>
      <c r="E9" s="87">
        <v>25</v>
      </c>
      <c r="F9" s="494">
        <v>5</v>
      </c>
      <c r="G9" s="198">
        <f aca="true" t="shared" si="2" ref="G9:G35">(F9-E9)/E9</f>
        <v>-0.8</v>
      </c>
      <c r="H9" s="96">
        <f>SUM(B9+E9)</f>
        <v>607</v>
      </c>
      <c r="I9" s="88">
        <f aca="true" t="shared" si="3" ref="I9:I35">SUM(C9+F9)</f>
        <v>541</v>
      </c>
      <c r="J9" s="270">
        <f t="shared" si="1"/>
        <v>-0.10873146622734761</v>
      </c>
    </row>
    <row r="10" spans="1:10" ht="12.75">
      <c r="A10" s="381" t="s">
        <v>12</v>
      </c>
      <c r="B10" s="422"/>
      <c r="C10" s="88"/>
      <c r="D10" s="198"/>
      <c r="E10" s="87"/>
      <c r="F10" s="154"/>
      <c r="G10" s="198"/>
      <c r="H10" s="96"/>
      <c r="I10" s="88"/>
      <c r="J10" s="270"/>
    </row>
    <row r="11" spans="1:10" ht="12.75">
      <c r="A11" s="381" t="s">
        <v>56</v>
      </c>
      <c r="B11" s="394">
        <v>7</v>
      </c>
      <c r="C11" s="88"/>
      <c r="D11" s="198">
        <f t="shared" si="0"/>
        <v>-1</v>
      </c>
      <c r="E11" s="87"/>
      <c r="F11" s="154"/>
      <c r="G11" s="198"/>
      <c r="H11" s="96">
        <f>SUM(B11+E11)</f>
        <v>7</v>
      </c>
      <c r="I11" s="88"/>
      <c r="J11" s="270">
        <f t="shared" si="1"/>
        <v>-1</v>
      </c>
    </row>
    <row r="12" spans="1:10" ht="12.75">
      <c r="A12" s="381" t="s">
        <v>57</v>
      </c>
      <c r="B12" s="394">
        <v>1820</v>
      </c>
      <c r="C12" s="88">
        <v>1586</v>
      </c>
      <c r="D12" s="198">
        <f t="shared" si="0"/>
        <v>-0.12857142857142856</v>
      </c>
      <c r="E12" s="87">
        <v>27</v>
      </c>
      <c r="F12" s="494">
        <v>37</v>
      </c>
      <c r="G12" s="198">
        <f t="shared" si="2"/>
        <v>0.37037037037037035</v>
      </c>
      <c r="H12" s="96">
        <f aca="true" t="shared" si="4" ref="H12:H34">SUM(B12+E12)</f>
        <v>1847</v>
      </c>
      <c r="I12" s="88">
        <f t="shared" si="3"/>
        <v>1623</v>
      </c>
      <c r="J12" s="270">
        <f t="shared" si="1"/>
        <v>-0.1212777476989713</v>
      </c>
    </row>
    <row r="13" spans="1:10" ht="12.75">
      <c r="A13" s="381" t="s">
        <v>58</v>
      </c>
      <c r="B13" s="394">
        <v>79</v>
      </c>
      <c r="C13" s="88">
        <v>52</v>
      </c>
      <c r="D13" s="198">
        <f t="shared" si="0"/>
        <v>-0.34177215189873417</v>
      </c>
      <c r="E13" s="87"/>
      <c r="F13" s="154"/>
      <c r="G13" s="198"/>
      <c r="H13" s="96">
        <f t="shared" si="4"/>
        <v>79</v>
      </c>
      <c r="I13" s="88">
        <f t="shared" si="3"/>
        <v>52</v>
      </c>
      <c r="J13" s="270">
        <f t="shared" si="1"/>
        <v>-0.34177215189873417</v>
      </c>
    </row>
    <row r="14" spans="1:10" ht="12.75">
      <c r="A14" s="381" t="s">
        <v>59</v>
      </c>
      <c r="B14" s="394">
        <v>826</v>
      </c>
      <c r="C14" s="88">
        <v>850</v>
      </c>
      <c r="D14" s="198">
        <f t="shared" si="0"/>
        <v>0.029055690072639227</v>
      </c>
      <c r="E14" s="87">
        <v>91</v>
      </c>
      <c r="F14" s="494">
        <v>101</v>
      </c>
      <c r="G14" s="198">
        <f t="shared" si="2"/>
        <v>0.10989010989010989</v>
      </c>
      <c r="H14" s="96">
        <f t="shared" si="4"/>
        <v>917</v>
      </c>
      <c r="I14" s="88">
        <f t="shared" si="3"/>
        <v>951</v>
      </c>
      <c r="J14" s="270">
        <f t="shared" si="1"/>
        <v>0.03707742639040349</v>
      </c>
    </row>
    <row r="15" spans="1:10" ht="12.75">
      <c r="A15" s="381" t="s">
        <v>141</v>
      </c>
      <c r="B15" s="422"/>
      <c r="C15" s="88">
        <v>8</v>
      </c>
      <c r="D15" s="198"/>
      <c r="E15" s="87"/>
      <c r="F15" s="154"/>
      <c r="G15" s="198"/>
      <c r="H15" s="96"/>
      <c r="I15" s="88">
        <f t="shared" si="3"/>
        <v>8</v>
      </c>
      <c r="J15" s="270"/>
    </row>
    <row r="16" spans="1:10" ht="12.75">
      <c r="A16" s="381" t="s">
        <v>60</v>
      </c>
      <c r="B16" s="394">
        <v>1303</v>
      </c>
      <c r="C16" s="88">
        <v>1198</v>
      </c>
      <c r="D16" s="198">
        <f t="shared" si="0"/>
        <v>-0.08058326937835764</v>
      </c>
      <c r="E16" s="87">
        <v>271</v>
      </c>
      <c r="F16" s="494">
        <v>157</v>
      </c>
      <c r="G16" s="198">
        <f t="shared" si="2"/>
        <v>-0.42066420664206644</v>
      </c>
      <c r="H16" s="96">
        <f t="shared" si="4"/>
        <v>1574</v>
      </c>
      <c r="I16" s="88">
        <f t="shared" si="3"/>
        <v>1355</v>
      </c>
      <c r="J16" s="270">
        <f t="shared" si="1"/>
        <v>-0.13913595933926304</v>
      </c>
    </row>
    <row r="17" spans="1:10" ht="12.75">
      <c r="A17" s="381" t="s">
        <v>61</v>
      </c>
      <c r="B17" s="394"/>
      <c r="C17" s="88">
        <v>74</v>
      </c>
      <c r="D17" s="198"/>
      <c r="E17" s="87">
        <v>8</v>
      </c>
      <c r="F17" s="494"/>
      <c r="G17" s="198">
        <f t="shared" si="2"/>
        <v>-1</v>
      </c>
      <c r="H17" s="96">
        <f t="shared" si="4"/>
        <v>8</v>
      </c>
      <c r="I17" s="88">
        <f t="shared" si="3"/>
        <v>74</v>
      </c>
      <c r="J17" s="270">
        <f t="shared" si="1"/>
        <v>8.25</v>
      </c>
    </row>
    <row r="18" spans="1:10" ht="12.75">
      <c r="A18" s="381" t="s">
        <v>62</v>
      </c>
      <c r="B18" s="422"/>
      <c r="C18" s="88"/>
      <c r="D18" s="198"/>
      <c r="E18" s="87"/>
      <c r="F18" s="423"/>
      <c r="G18" s="198"/>
      <c r="H18" s="96"/>
      <c r="I18" s="88"/>
      <c r="J18" s="270"/>
    </row>
    <row r="19" spans="1:10" ht="12.75">
      <c r="A19" s="381" t="s">
        <v>63</v>
      </c>
      <c r="B19" s="394">
        <v>8</v>
      </c>
      <c r="C19" s="88"/>
      <c r="D19" s="198">
        <f t="shared" si="0"/>
        <v>-1</v>
      </c>
      <c r="E19" s="87"/>
      <c r="F19" s="154"/>
      <c r="G19" s="198"/>
      <c r="H19" s="96">
        <f t="shared" si="4"/>
        <v>8</v>
      </c>
      <c r="I19" s="88"/>
      <c r="J19" s="270">
        <f t="shared" si="1"/>
        <v>-1</v>
      </c>
    </row>
    <row r="20" spans="1:10" ht="12.75">
      <c r="A20" s="381" t="s">
        <v>64</v>
      </c>
      <c r="B20" s="394">
        <v>1844</v>
      </c>
      <c r="C20" s="88">
        <v>1479</v>
      </c>
      <c r="D20" s="198">
        <f t="shared" si="0"/>
        <v>-0.19793926247288504</v>
      </c>
      <c r="E20" s="581">
        <v>267</v>
      </c>
      <c r="F20" s="494">
        <v>242</v>
      </c>
      <c r="G20" s="198">
        <f t="shared" si="2"/>
        <v>-0.09363295880149813</v>
      </c>
      <c r="H20" s="640">
        <f t="shared" si="4"/>
        <v>2111</v>
      </c>
      <c r="I20" s="88">
        <f t="shared" si="3"/>
        <v>1721</v>
      </c>
      <c r="J20" s="520">
        <f t="shared" si="1"/>
        <v>-0.18474656560871625</v>
      </c>
    </row>
    <row r="21" spans="1:10" ht="12.75">
      <c r="A21" s="381" t="s">
        <v>185</v>
      </c>
      <c r="B21" s="422"/>
      <c r="C21" s="88"/>
      <c r="D21" s="198"/>
      <c r="E21" s="581"/>
      <c r="F21" s="423"/>
      <c r="G21" s="198"/>
      <c r="H21" s="640"/>
      <c r="I21" s="88"/>
      <c r="J21" s="520"/>
    </row>
    <row r="22" spans="1:10" ht="12.75">
      <c r="A22" s="381" t="s">
        <v>66</v>
      </c>
      <c r="B22" s="394">
        <v>43</v>
      </c>
      <c r="C22" s="88">
        <v>36</v>
      </c>
      <c r="D22" s="198">
        <f t="shared" si="0"/>
        <v>-0.16279069767441862</v>
      </c>
      <c r="E22" s="581"/>
      <c r="F22" s="154"/>
      <c r="G22" s="198"/>
      <c r="H22" s="640">
        <f t="shared" si="4"/>
        <v>43</v>
      </c>
      <c r="I22" s="88">
        <f t="shared" si="3"/>
        <v>36</v>
      </c>
      <c r="J22" s="520">
        <f t="shared" si="1"/>
        <v>-0.16279069767441862</v>
      </c>
    </row>
    <row r="23" spans="1:10" ht="12.75">
      <c r="A23" s="381" t="s">
        <v>175</v>
      </c>
      <c r="B23" s="394">
        <v>28</v>
      </c>
      <c r="C23" s="88">
        <v>12</v>
      </c>
      <c r="D23" s="198">
        <f t="shared" si="0"/>
        <v>-0.5714285714285714</v>
      </c>
      <c r="E23" s="581"/>
      <c r="F23" s="154"/>
      <c r="G23" s="198"/>
      <c r="H23" s="640">
        <f t="shared" si="4"/>
        <v>28</v>
      </c>
      <c r="I23" s="88">
        <f t="shared" si="3"/>
        <v>12</v>
      </c>
      <c r="J23" s="520">
        <f t="shared" si="1"/>
        <v>-0.5714285714285714</v>
      </c>
    </row>
    <row r="24" spans="1:10" ht="12.75">
      <c r="A24" s="381" t="s">
        <v>67</v>
      </c>
      <c r="B24" s="394">
        <v>5</v>
      </c>
      <c r="C24" s="88"/>
      <c r="D24" s="198">
        <f t="shared" si="0"/>
        <v>-1</v>
      </c>
      <c r="E24" s="581"/>
      <c r="F24" s="154"/>
      <c r="G24" s="198"/>
      <c r="H24" s="640">
        <f t="shared" si="4"/>
        <v>5</v>
      </c>
      <c r="I24" s="88"/>
      <c r="J24" s="520">
        <f t="shared" si="1"/>
        <v>-1</v>
      </c>
    </row>
    <row r="25" spans="1:10" ht="12.75">
      <c r="A25" s="381" t="s">
        <v>69</v>
      </c>
      <c r="B25" s="394">
        <v>28</v>
      </c>
      <c r="C25" s="88">
        <v>35</v>
      </c>
      <c r="D25" s="198">
        <f t="shared" si="0"/>
        <v>0.25</v>
      </c>
      <c r="E25" s="581">
        <v>10</v>
      </c>
      <c r="F25" s="494">
        <v>16</v>
      </c>
      <c r="G25" s="198">
        <f t="shared" si="2"/>
        <v>0.6</v>
      </c>
      <c r="H25" s="640">
        <f t="shared" si="4"/>
        <v>38</v>
      </c>
      <c r="I25" s="88">
        <f t="shared" si="3"/>
        <v>51</v>
      </c>
      <c r="J25" s="520">
        <f t="shared" si="1"/>
        <v>0.34210526315789475</v>
      </c>
    </row>
    <row r="26" spans="1:10" ht="12.75">
      <c r="A26" s="381" t="s">
        <v>70</v>
      </c>
      <c r="B26" s="324">
        <v>285</v>
      </c>
      <c r="C26" s="88">
        <v>264</v>
      </c>
      <c r="D26" s="198">
        <f t="shared" si="0"/>
        <v>-0.07368421052631578</v>
      </c>
      <c r="E26" s="581">
        <v>329</v>
      </c>
      <c r="F26" s="494">
        <v>194</v>
      </c>
      <c r="G26" s="198">
        <f t="shared" si="2"/>
        <v>-0.41033434650455924</v>
      </c>
      <c r="H26" s="640">
        <f t="shared" si="4"/>
        <v>614</v>
      </c>
      <c r="I26" s="88">
        <f t="shared" si="3"/>
        <v>458</v>
      </c>
      <c r="J26" s="520">
        <f t="shared" si="1"/>
        <v>-0.254071661237785</v>
      </c>
    </row>
    <row r="27" spans="1:10" ht="12.75">
      <c r="A27" s="381" t="s">
        <v>166</v>
      </c>
      <c r="B27" s="422"/>
      <c r="C27" s="88"/>
      <c r="D27" s="198"/>
      <c r="E27" s="581"/>
      <c r="F27" s="154"/>
      <c r="G27" s="198"/>
      <c r="H27" s="640"/>
      <c r="I27" s="88"/>
      <c r="J27" s="520"/>
    </row>
    <row r="28" spans="1:10" ht="12.75">
      <c r="A28" s="381" t="s">
        <v>72</v>
      </c>
      <c r="B28" s="394">
        <v>456</v>
      </c>
      <c r="C28" s="88">
        <v>431</v>
      </c>
      <c r="D28" s="198">
        <f t="shared" si="0"/>
        <v>-0.05482456140350877</v>
      </c>
      <c r="E28" s="581">
        <v>57</v>
      </c>
      <c r="F28" s="494">
        <v>52</v>
      </c>
      <c r="G28" s="198">
        <f t="shared" si="2"/>
        <v>-0.08771929824561403</v>
      </c>
      <c r="H28" s="640">
        <f t="shared" si="4"/>
        <v>513</v>
      </c>
      <c r="I28" s="88">
        <f t="shared" si="3"/>
        <v>483</v>
      </c>
      <c r="J28" s="520">
        <f t="shared" si="1"/>
        <v>-0.05847953216374269</v>
      </c>
    </row>
    <row r="29" spans="1:10" ht="12.75">
      <c r="A29" s="381" t="s">
        <v>74</v>
      </c>
      <c r="B29" s="394">
        <v>463</v>
      </c>
      <c r="C29" s="88">
        <v>468</v>
      </c>
      <c r="D29" s="198">
        <f t="shared" si="0"/>
        <v>0.01079913606911447</v>
      </c>
      <c r="E29" s="581">
        <v>84</v>
      </c>
      <c r="F29" s="494"/>
      <c r="G29" s="198">
        <f t="shared" si="2"/>
        <v>-1</v>
      </c>
      <c r="H29" s="640">
        <f t="shared" si="4"/>
        <v>547</v>
      </c>
      <c r="I29" s="88">
        <f t="shared" si="3"/>
        <v>468</v>
      </c>
      <c r="J29" s="520">
        <f t="shared" si="1"/>
        <v>-0.14442413162705667</v>
      </c>
    </row>
    <row r="30" spans="1:10" ht="12.75">
      <c r="A30" s="381" t="s">
        <v>76</v>
      </c>
      <c r="B30" s="394">
        <v>556</v>
      </c>
      <c r="C30" s="88">
        <v>474</v>
      </c>
      <c r="D30" s="198">
        <f t="shared" si="0"/>
        <v>-0.1474820143884892</v>
      </c>
      <c r="E30" s="581"/>
      <c r="F30" s="494"/>
      <c r="G30" s="198"/>
      <c r="H30" s="640">
        <f t="shared" si="4"/>
        <v>556</v>
      </c>
      <c r="I30" s="88">
        <f t="shared" si="3"/>
        <v>474</v>
      </c>
      <c r="J30" s="520">
        <f t="shared" si="1"/>
        <v>-0.1474820143884892</v>
      </c>
    </row>
    <row r="31" spans="1:10" ht="12.75">
      <c r="A31" s="381" t="s">
        <v>77</v>
      </c>
      <c r="B31" s="394">
        <v>1354</v>
      </c>
      <c r="C31" s="88">
        <v>1222</v>
      </c>
      <c r="D31" s="198">
        <f t="shared" si="0"/>
        <v>-0.09748892171344166</v>
      </c>
      <c r="E31" s="581">
        <v>76</v>
      </c>
      <c r="F31" s="494">
        <v>67</v>
      </c>
      <c r="G31" s="198">
        <f t="shared" si="2"/>
        <v>-0.11842105263157894</v>
      </c>
      <c r="H31" s="640">
        <f t="shared" si="4"/>
        <v>1430</v>
      </c>
      <c r="I31" s="88">
        <f t="shared" si="3"/>
        <v>1289</v>
      </c>
      <c r="J31" s="520">
        <f t="shared" si="1"/>
        <v>-0.0986013986013986</v>
      </c>
    </row>
    <row r="32" spans="1:10" ht="12.75">
      <c r="A32" s="381" t="s">
        <v>79</v>
      </c>
      <c r="B32" s="394">
        <v>466</v>
      </c>
      <c r="C32" s="88">
        <v>556</v>
      </c>
      <c r="D32" s="198">
        <f t="shared" si="0"/>
        <v>0.19313304721030042</v>
      </c>
      <c r="E32" s="581">
        <v>104</v>
      </c>
      <c r="F32" s="494">
        <v>65</v>
      </c>
      <c r="G32" s="198">
        <f t="shared" si="2"/>
        <v>-0.375</v>
      </c>
      <c r="H32" s="640">
        <f t="shared" si="4"/>
        <v>570</v>
      </c>
      <c r="I32" s="88">
        <f t="shared" si="3"/>
        <v>621</v>
      </c>
      <c r="J32" s="520">
        <f t="shared" si="1"/>
        <v>0.08947368421052632</v>
      </c>
    </row>
    <row r="33" spans="1:10" ht="12.75">
      <c r="A33" s="381" t="s">
        <v>80</v>
      </c>
      <c r="B33" s="394">
        <v>892</v>
      </c>
      <c r="C33" s="88">
        <v>807</v>
      </c>
      <c r="D33" s="198">
        <f t="shared" si="0"/>
        <v>-0.0952914798206278</v>
      </c>
      <c r="E33" s="581">
        <v>78</v>
      </c>
      <c r="F33" s="494">
        <v>162</v>
      </c>
      <c r="G33" s="198">
        <f t="shared" si="2"/>
        <v>1.0769230769230769</v>
      </c>
      <c r="H33" s="640">
        <f t="shared" si="4"/>
        <v>970</v>
      </c>
      <c r="I33" s="88">
        <f t="shared" si="3"/>
        <v>969</v>
      </c>
      <c r="J33" s="520">
        <f t="shared" si="1"/>
        <v>-0.0010309278350515464</v>
      </c>
    </row>
    <row r="34" spans="1:10" ht="12.75">
      <c r="A34" s="381" t="s">
        <v>127</v>
      </c>
      <c r="B34" s="324">
        <v>3</v>
      </c>
      <c r="C34" s="88"/>
      <c r="D34" s="198">
        <f t="shared" si="0"/>
        <v>-1</v>
      </c>
      <c r="E34" s="581"/>
      <c r="F34" s="154"/>
      <c r="G34" s="198"/>
      <c r="H34" s="640">
        <f t="shared" si="4"/>
        <v>3</v>
      </c>
      <c r="I34" s="88"/>
      <c r="J34" s="520">
        <f t="shared" si="1"/>
        <v>-1</v>
      </c>
    </row>
    <row r="35" spans="1:10" ht="13.5" customHeight="1">
      <c r="A35" s="95" t="s">
        <v>558</v>
      </c>
      <c r="B35" s="136">
        <f>SUM(B8:B34)</f>
        <v>11480</v>
      </c>
      <c r="C35" s="137">
        <f>SUM(C8:C34)</f>
        <v>10304</v>
      </c>
      <c r="D35" s="641">
        <f t="shared" si="0"/>
        <v>-0.1024390243902439</v>
      </c>
      <c r="E35" s="136">
        <f>SUM(E8:E34)</f>
        <v>1427</v>
      </c>
      <c r="F35" s="137">
        <f>SUM(F8:F34)</f>
        <v>1098</v>
      </c>
      <c r="G35" s="641">
        <f t="shared" si="2"/>
        <v>-0.23055360896986685</v>
      </c>
      <c r="H35" s="157">
        <f>SUM(H8:H34)</f>
        <v>12907</v>
      </c>
      <c r="I35" s="137">
        <f t="shared" si="3"/>
        <v>11402</v>
      </c>
      <c r="J35" s="631">
        <f t="shared" si="1"/>
        <v>-0.11660339350739908</v>
      </c>
    </row>
    <row r="36" spans="1:10" ht="13.5" customHeight="1">
      <c r="A36" s="715" t="s">
        <v>556</v>
      </c>
      <c r="B36" s="632"/>
      <c r="C36" s="633"/>
      <c r="D36" s="634"/>
      <c r="E36" s="635"/>
      <c r="F36" s="636"/>
      <c r="G36" s="637"/>
      <c r="H36" s="638"/>
      <c r="I36" s="636"/>
      <c r="J36" s="639"/>
    </row>
    <row r="37" spans="1:10" ht="13.5" customHeight="1">
      <c r="A37" s="716" t="s">
        <v>563</v>
      </c>
      <c r="B37" s="649">
        <v>58</v>
      </c>
      <c r="C37" s="650">
        <v>19</v>
      </c>
      <c r="D37" s="198">
        <f>(C37-B37)/B37</f>
        <v>-0.6724137931034483</v>
      </c>
      <c r="E37" s="642"/>
      <c r="F37" s="643"/>
      <c r="G37" s="644"/>
      <c r="H37" s="640">
        <f>SUM(B37+E37)</f>
        <v>58</v>
      </c>
      <c r="I37" s="88">
        <f>SUM(C37+F37)</f>
        <v>19</v>
      </c>
      <c r="J37" s="520">
        <f t="shared" si="1"/>
        <v>-0.6724137931034483</v>
      </c>
    </row>
    <row r="38" spans="1:10" ht="13.5" customHeight="1">
      <c r="A38" s="716" t="s">
        <v>263</v>
      </c>
      <c r="B38" s="610">
        <v>1</v>
      </c>
      <c r="C38" s="292">
        <v>5</v>
      </c>
      <c r="D38" s="198">
        <f t="shared" si="0"/>
        <v>4</v>
      </c>
      <c r="E38" s="646"/>
      <c r="F38" s="647"/>
      <c r="G38" s="648"/>
      <c r="H38" s="640">
        <f>SUM(B38+E38)</f>
        <v>1</v>
      </c>
      <c r="I38" s="88">
        <f>SUM(C38+F38)</f>
        <v>5</v>
      </c>
      <c r="J38" s="520">
        <f t="shared" si="1"/>
        <v>4</v>
      </c>
    </row>
    <row r="39" spans="1:10" ht="12.75">
      <c r="A39" s="613" t="s">
        <v>184</v>
      </c>
      <c r="B39" s="622">
        <f>SUM(B37:B38)</f>
        <v>59</v>
      </c>
      <c r="C39" s="623">
        <f>SUM(C37:C38)</f>
        <v>24</v>
      </c>
      <c r="D39" s="624">
        <f>(C39-B39)/B39</f>
        <v>-0.5932203389830508</v>
      </c>
      <c r="E39" s="622"/>
      <c r="F39" s="623"/>
      <c r="G39" s="653"/>
      <c r="H39" s="626">
        <f>SUM(H37:H38)</f>
        <v>59</v>
      </c>
      <c r="I39" s="625">
        <f>SUM(C39+F39)</f>
        <v>24</v>
      </c>
      <c r="J39" s="624">
        <f>(I39-H39)/H39</f>
        <v>-0.5932203389830508</v>
      </c>
    </row>
    <row r="40" spans="1:10" ht="12.75">
      <c r="A40" s="727" t="s">
        <v>550</v>
      </c>
      <c r="B40" s="632"/>
      <c r="C40" s="633"/>
      <c r="D40" s="634"/>
      <c r="E40" s="632"/>
      <c r="F40" s="633"/>
      <c r="G40" s="658"/>
      <c r="H40" s="656"/>
      <c r="I40" s="633"/>
      <c r="J40" s="634"/>
    </row>
    <row r="41" spans="1:10" ht="12.75">
      <c r="A41" s="717" t="s">
        <v>140</v>
      </c>
      <c r="B41" s="654"/>
      <c r="C41" s="608"/>
      <c r="D41" s="655"/>
      <c r="E41" s="645"/>
      <c r="F41" s="608"/>
      <c r="G41" s="659"/>
      <c r="H41" s="657"/>
      <c r="I41" s="608"/>
      <c r="J41" s="655"/>
    </row>
    <row r="42" spans="1:10" ht="12.75">
      <c r="A42" s="718" t="s">
        <v>138</v>
      </c>
      <c r="B42" s="651">
        <v>1148</v>
      </c>
      <c r="C42" s="292">
        <v>1043</v>
      </c>
      <c r="D42" s="149">
        <f aca="true" t="shared" si="5" ref="D42:D52">(C42-B42)/B42</f>
        <v>-0.09146341463414634</v>
      </c>
      <c r="E42" s="610">
        <v>122</v>
      </c>
      <c r="F42" s="494">
        <v>234</v>
      </c>
      <c r="G42" s="149">
        <f aca="true" t="shared" si="6" ref="G42:G52">(F42-E42)/E42</f>
        <v>0.9180327868852459</v>
      </c>
      <c r="H42" s="293">
        <f>SUM(B42+E42)</f>
        <v>1270</v>
      </c>
      <c r="I42" s="292">
        <f>SUM(C42+F42)</f>
        <v>1277</v>
      </c>
      <c r="J42" s="149">
        <f aca="true" t="shared" si="7" ref="J42:J52">(I42-H42)/H42</f>
        <v>0.005511811023622047</v>
      </c>
    </row>
    <row r="43" spans="1:10" ht="12.75">
      <c r="A43" s="425" t="s">
        <v>165</v>
      </c>
      <c r="B43" s="651">
        <v>96</v>
      </c>
      <c r="C43" s="292">
        <v>64</v>
      </c>
      <c r="D43" s="149">
        <f t="shared" si="5"/>
        <v>-0.3333333333333333</v>
      </c>
      <c r="E43" s="610">
        <v>1</v>
      </c>
      <c r="F43" s="494">
        <v>30</v>
      </c>
      <c r="G43" s="149">
        <f t="shared" si="6"/>
        <v>29</v>
      </c>
      <c r="H43" s="293">
        <f aca="true" t="shared" si="8" ref="H43:H51">SUM(B43+E43)</f>
        <v>97</v>
      </c>
      <c r="I43" s="292">
        <f aca="true" t="shared" si="9" ref="I43:I51">SUM(C43+F43)</f>
        <v>94</v>
      </c>
      <c r="J43" s="149">
        <f t="shared" si="7"/>
        <v>-0.030927835051546393</v>
      </c>
    </row>
    <row r="44" spans="1:10" ht="12.75">
      <c r="A44" s="425" t="s">
        <v>139</v>
      </c>
      <c r="B44" s="651">
        <v>434</v>
      </c>
      <c r="C44" s="292">
        <v>290</v>
      </c>
      <c r="D44" s="149">
        <f t="shared" si="5"/>
        <v>-0.3317972350230415</v>
      </c>
      <c r="E44" s="610"/>
      <c r="F44" s="154"/>
      <c r="G44" s="149"/>
      <c r="H44" s="293">
        <f t="shared" si="8"/>
        <v>434</v>
      </c>
      <c r="I44" s="292">
        <f t="shared" si="9"/>
        <v>290</v>
      </c>
      <c r="J44" s="149">
        <f t="shared" si="7"/>
        <v>-0.3317972350230415</v>
      </c>
    </row>
    <row r="45" spans="1:10" ht="12.75">
      <c r="A45" s="381" t="s">
        <v>55</v>
      </c>
      <c r="B45" s="651">
        <v>755</v>
      </c>
      <c r="C45" s="292">
        <v>955</v>
      </c>
      <c r="D45" s="149">
        <f t="shared" si="5"/>
        <v>0.26490066225165565</v>
      </c>
      <c r="E45" s="610">
        <v>127</v>
      </c>
      <c r="F45" s="494">
        <v>89</v>
      </c>
      <c r="G45" s="149">
        <f t="shared" si="6"/>
        <v>-0.2992125984251969</v>
      </c>
      <c r="H45" s="293">
        <f t="shared" si="8"/>
        <v>882</v>
      </c>
      <c r="I45" s="292">
        <f t="shared" si="9"/>
        <v>1044</v>
      </c>
      <c r="J45" s="149">
        <f t="shared" si="7"/>
        <v>0.1836734693877551</v>
      </c>
    </row>
    <row r="46" spans="1:10" ht="12.75">
      <c r="A46" s="381" t="s">
        <v>65</v>
      </c>
      <c r="B46" s="651">
        <v>297</v>
      </c>
      <c r="C46" s="292">
        <v>155</v>
      </c>
      <c r="D46" s="149">
        <f t="shared" si="5"/>
        <v>-0.4781144781144781</v>
      </c>
      <c r="E46" s="610">
        <v>933</v>
      </c>
      <c r="F46" s="119">
        <v>1058</v>
      </c>
      <c r="G46" s="149">
        <f t="shared" si="6"/>
        <v>0.1339764201500536</v>
      </c>
      <c r="H46" s="293">
        <f t="shared" si="8"/>
        <v>1230</v>
      </c>
      <c r="I46" s="292">
        <f t="shared" si="9"/>
        <v>1213</v>
      </c>
      <c r="J46" s="149">
        <f t="shared" si="7"/>
        <v>-0.013821138211382113</v>
      </c>
    </row>
    <row r="47" spans="1:10" ht="12.75">
      <c r="A47" s="381" t="s">
        <v>552</v>
      </c>
      <c r="B47" s="652"/>
      <c r="C47" s="292">
        <v>15</v>
      </c>
      <c r="D47" s="149"/>
      <c r="E47" s="610"/>
      <c r="F47" s="154"/>
      <c r="G47" s="149"/>
      <c r="H47" s="293"/>
      <c r="I47" s="292">
        <f t="shared" si="9"/>
        <v>15</v>
      </c>
      <c r="J47" s="149"/>
    </row>
    <row r="48" spans="1:10" ht="12.75">
      <c r="A48" s="381" t="s">
        <v>68</v>
      </c>
      <c r="B48" s="651">
        <v>2256</v>
      </c>
      <c r="C48" s="292">
        <v>1944</v>
      </c>
      <c r="D48" s="149">
        <f t="shared" si="5"/>
        <v>-0.13829787234042554</v>
      </c>
      <c r="E48" s="610">
        <v>294</v>
      </c>
      <c r="F48" s="494">
        <v>376</v>
      </c>
      <c r="G48" s="149">
        <f t="shared" si="6"/>
        <v>0.2789115646258503</v>
      </c>
      <c r="H48" s="293">
        <f t="shared" si="8"/>
        <v>2550</v>
      </c>
      <c r="I48" s="292">
        <f t="shared" si="9"/>
        <v>2320</v>
      </c>
      <c r="J48" s="149">
        <f t="shared" si="7"/>
        <v>-0.09019607843137255</v>
      </c>
    </row>
    <row r="49" spans="1:10" ht="12.75">
      <c r="A49" s="381" t="s">
        <v>73</v>
      </c>
      <c r="B49" s="651">
        <v>727</v>
      </c>
      <c r="C49" s="292">
        <v>805</v>
      </c>
      <c r="D49" s="149">
        <f t="shared" si="5"/>
        <v>0.10729023383768914</v>
      </c>
      <c r="E49" s="610">
        <v>20</v>
      </c>
      <c r="F49" s="494">
        <v>10</v>
      </c>
      <c r="G49" s="149">
        <f t="shared" si="6"/>
        <v>-0.5</v>
      </c>
      <c r="H49" s="293">
        <f t="shared" si="8"/>
        <v>747</v>
      </c>
      <c r="I49" s="292">
        <f t="shared" si="9"/>
        <v>815</v>
      </c>
      <c r="J49" s="149">
        <f t="shared" si="7"/>
        <v>0.09103078982597054</v>
      </c>
    </row>
    <row r="50" spans="1:10" ht="12.75">
      <c r="A50" s="381" t="s">
        <v>75</v>
      </c>
      <c r="B50" s="610">
        <v>1557</v>
      </c>
      <c r="C50" s="292">
        <v>1640</v>
      </c>
      <c r="D50" s="149">
        <f t="shared" si="5"/>
        <v>0.05330764290301863</v>
      </c>
      <c r="E50" s="610">
        <v>242</v>
      </c>
      <c r="F50" s="494">
        <v>260</v>
      </c>
      <c r="G50" s="149">
        <f t="shared" si="6"/>
        <v>0.0743801652892562</v>
      </c>
      <c r="H50" s="293">
        <f t="shared" si="8"/>
        <v>1799</v>
      </c>
      <c r="I50" s="292">
        <f t="shared" si="9"/>
        <v>1900</v>
      </c>
      <c r="J50" s="149">
        <f t="shared" si="7"/>
        <v>0.05614230127848805</v>
      </c>
    </row>
    <row r="51" spans="1:10" ht="12.75">
      <c r="A51" s="381" t="s">
        <v>78</v>
      </c>
      <c r="B51" s="610">
        <v>902</v>
      </c>
      <c r="C51" s="292">
        <v>829</v>
      </c>
      <c r="D51" s="149">
        <f t="shared" si="5"/>
        <v>-0.08093126385809313</v>
      </c>
      <c r="E51" s="610">
        <v>169</v>
      </c>
      <c r="F51" s="494">
        <v>223</v>
      </c>
      <c r="G51" s="149">
        <f t="shared" si="6"/>
        <v>0.31952662721893493</v>
      </c>
      <c r="H51" s="293">
        <f t="shared" si="8"/>
        <v>1071</v>
      </c>
      <c r="I51" s="292">
        <f t="shared" si="9"/>
        <v>1052</v>
      </c>
      <c r="J51" s="149">
        <f t="shared" si="7"/>
        <v>-0.017740429505135387</v>
      </c>
    </row>
    <row r="52" spans="1:10" ht="12.75">
      <c r="A52" s="95" t="s">
        <v>557</v>
      </c>
      <c r="B52" s="136">
        <f>SUM(B42:B51)</f>
        <v>8172</v>
      </c>
      <c r="C52" s="137">
        <v>7740</v>
      </c>
      <c r="D52" s="121">
        <f t="shared" si="5"/>
        <v>-0.05286343612334802</v>
      </c>
      <c r="E52" s="136">
        <f>SUM(E42:E51)</f>
        <v>1908</v>
      </c>
      <c r="F52" s="137">
        <f>SUM(F42:F51)</f>
        <v>2280</v>
      </c>
      <c r="G52" s="121">
        <f t="shared" si="6"/>
        <v>0.1949685534591195</v>
      </c>
      <c r="H52" s="157">
        <f>SUM(H42:H51)</f>
        <v>10080</v>
      </c>
      <c r="I52" s="137">
        <f>SUM(I42:I51)</f>
        <v>10020</v>
      </c>
      <c r="J52" s="121">
        <f t="shared" si="7"/>
        <v>-0.005952380952380952</v>
      </c>
    </row>
    <row r="53" spans="1:11" ht="12.75">
      <c r="A53" s="108" t="s">
        <v>81</v>
      </c>
      <c r="B53" s="109"/>
      <c r="C53" s="92"/>
      <c r="D53" s="94"/>
      <c r="E53" s="93"/>
      <c r="F53" s="92"/>
      <c r="G53" s="99"/>
      <c r="H53" s="91"/>
      <c r="I53" s="92"/>
      <c r="J53" s="110"/>
      <c r="K53" s="97"/>
    </row>
    <row r="54" spans="1:10" ht="12.75">
      <c r="A54" s="86" t="s">
        <v>82</v>
      </c>
      <c r="B54" s="386">
        <v>1172</v>
      </c>
      <c r="C54" s="119">
        <v>1242</v>
      </c>
      <c r="D54" s="270">
        <f aca="true" t="shared" si="10" ref="D54:D66">(C54-B54)/B54</f>
        <v>0.059726962457337884</v>
      </c>
      <c r="E54" s="96">
        <v>537</v>
      </c>
      <c r="F54" s="492">
        <v>554</v>
      </c>
      <c r="G54" s="579">
        <f aca="true" t="shared" si="11" ref="G54:G67">(F54-E54)/E54</f>
        <v>0.03165735567970205</v>
      </c>
      <c r="H54" s="424">
        <f>SUM(B54+E54)</f>
        <v>1709</v>
      </c>
      <c r="I54" s="154">
        <f>SUM(C54+F54)</f>
        <v>1796</v>
      </c>
      <c r="J54" s="580">
        <f aca="true" t="shared" si="12" ref="J54:J67">(I54-H54)/H54</f>
        <v>0.05090696313633704</v>
      </c>
    </row>
    <row r="55" spans="1:10" ht="12.75">
      <c r="A55" s="86" t="s">
        <v>83</v>
      </c>
      <c r="B55" s="386">
        <v>417</v>
      </c>
      <c r="C55" s="494">
        <v>279</v>
      </c>
      <c r="D55" s="270">
        <f t="shared" si="10"/>
        <v>-0.33093525179856115</v>
      </c>
      <c r="E55" s="96"/>
      <c r="F55" s="154"/>
      <c r="G55" s="579"/>
      <c r="H55" s="424">
        <f aca="true" t="shared" si="13" ref="H55:H67">SUM(B55+E55)</f>
        <v>417</v>
      </c>
      <c r="I55" s="154">
        <f aca="true" t="shared" si="14" ref="I55:I67">SUM(C55+F55)</f>
        <v>279</v>
      </c>
      <c r="J55" s="580">
        <f t="shared" si="12"/>
        <v>-0.33093525179856115</v>
      </c>
    </row>
    <row r="56" spans="1:10" ht="12.75">
      <c r="A56" s="86" t="s">
        <v>84</v>
      </c>
      <c r="B56" s="386">
        <v>412</v>
      </c>
      <c r="C56" s="494">
        <v>209</v>
      </c>
      <c r="D56" s="270">
        <f t="shared" si="10"/>
        <v>-0.49271844660194175</v>
      </c>
      <c r="E56" s="96">
        <v>292</v>
      </c>
      <c r="F56" s="494">
        <v>301</v>
      </c>
      <c r="G56" s="579">
        <f t="shared" si="11"/>
        <v>0.030821917808219176</v>
      </c>
      <c r="H56" s="424">
        <f t="shared" si="13"/>
        <v>704</v>
      </c>
      <c r="I56" s="154">
        <f t="shared" si="14"/>
        <v>510</v>
      </c>
      <c r="J56" s="580">
        <f t="shared" si="12"/>
        <v>-0.2755681818181818</v>
      </c>
    </row>
    <row r="57" spans="1:10" ht="12.75">
      <c r="A57" s="86" t="s">
        <v>128</v>
      </c>
      <c r="B57" s="386"/>
      <c r="C57" s="154"/>
      <c r="D57" s="270"/>
      <c r="E57" s="96"/>
      <c r="F57" s="423">
        <v>32</v>
      </c>
      <c r="G57" s="579"/>
      <c r="H57" s="424"/>
      <c r="I57" s="154">
        <f t="shared" si="14"/>
        <v>32</v>
      </c>
      <c r="J57" s="580"/>
    </row>
    <row r="58" spans="1:10" ht="12.75">
      <c r="A58" s="86" t="s">
        <v>85</v>
      </c>
      <c r="B58" s="386">
        <v>739</v>
      </c>
      <c r="C58" s="494">
        <v>799</v>
      </c>
      <c r="D58" s="270">
        <f t="shared" si="10"/>
        <v>0.08119079837618404</v>
      </c>
      <c r="E58" s="96">
        <v>844</v>
      </c>
      <c r="F58" s="494">
        <v>653</v>
      </c>
      <c r="G58" s="579">
        <f t="shared" si="11"/>
        <v>-0.22630331753554503</v>
      </c>
      <c r="H58" s="424">
        <f t="shared" si="13"/>
        <v>1583</v>
      </c>
      <c r="I58" s="154">
        <f t="shared" si="14"/>
        <v>1452</v>
      </c>
      <c r="J58" s="580">
        <f t="shared" si="12"/>
        <v>-0.08275426405559065</v>
      </c>
    </row>
    <row r="59" spans="1:10" ht="12.75">
      <c r="A59" s="86" t="s">
        <v>86</v>
      </c>
      <c r="B59" s="386">
        <v>255</v>
      </c>
      <c r="C59" s="494">
        <v>189</v>
      </c>
      <c r="D59" s="270">
        <f t="shared" si="10"/>
        <v>-0.25882352941176473</v>
      </c>
      <c r="E59" s="96">
        <v>93</v>
      </c>
      <c r="F59" s="494">
        <v>45</v>
      </c>
      <c r="G59" s="579">
        <f t="shared" si="11"/>
        <v>-0.5161290322580645</v>
      </c>
      <c r="H59" s="424">
        <f t="shared" si="13"/>
        <v>348</v>
      </c>
      <c r="I59" s="154">
        <f t="shared" si="14"/>
        <v>234</v>
      </c>
      <c r="J59" s="580">
        <f t="shared" si="12"/>
        <v>-0.3275862068965517</v>
      </c>
    </row>
    <row r="60" spans="1:10" ht="12.75">
      <c r="A60" s="86" t="s">
        <v>87</v>
      </c>
      <c r="B60" s="386"/>
      <c r="C60" s="154"/>
      <c r="D60" s="270"/>
      <c r="E60" s="96">
        <v>13</v>
      </c>
      <c r="F60" s="494">
        <v>30</v>
      </c>
      <c r="G60" s="579">
        <f t="shared" si="11"/>
        <v>1.3076923076923077</v>
      </c>
      <c r="H60" s="424">
        <f t="shared" si="13"/>
        <v>13</v>
      </c>
      <c r="I60" s="154">
        <f t="shared" si="14"/>
        <v>30</v>
      </c>
      <c r="J60" s="580">
        <f t="shared" si="12"/>
        <v>1.3076923076923077</v>
      </c>
    </row>
    <row r="61" spans="1:10" ht="12.75">
      <c r="A61" s="86" t="s">
        <v>88</v>
      </c>
      <c r="B61" s="386">
        <v>760</v>
      </c>
      <c r="C61" s="494">
        <v>591</v>
      </c>
      <c r="D61" s="270">
        <f t="shared" si="10"/>
        <v>-0.22236842105263158</v>
      </c>
      <c r="E61" s="96">
        <v>30</v>
      </c>
      <c r="F61" s="494">
        <v>9</v>
      </c>
      <c r="G61" s="579">
        <f t="shared" si="11"/>
        <v>-0.7</v>
      </c>
      <c r="H61" s="424">
        <f t="shared" si="13"/>
        <v>790</v>
      </c>
      <c r="I61" s="154">
        <f t="shared" si="14"/>
        <v>600</v>
      </c>
      <c r="J61" s="580">
        <f t="shared" si="12"/>
        <v>-0.24050632911392406</v>
      </c>
    </row>
    <row r="62" spans="1:10" ht="12.75">
      <c r="A62" s="381" t="s">
        <v>511</v>
      </c>
      <c r="B62" s="386"/>
      <c r="C62" s="494">
        <v>7</v>
      </c>
      <c r="D62" s="270"/>
      <c r="E62" s="96"/>
      <c r="F62" s="494"/>
      <c r="G62" s="579"/>
      <c r="H62" s="424"/>
      <c r="I62" s="154">
        <f t="shared" si="14"/>
        <v>7</v>
      </c>
      <c r="J62" s="580"/>
    </row>
    <row r="63" spans="1:10" ht="12.75">
      <c r="A63" s="86" t="s">
        <v>132</v>
      </c>
      <c r="B63" s="386"/>
      <c r="C63" s="154"/>
      <c r="D63" s="270"/>
      <c r="E63" s="96">
        <v>1343</v>
      </c>
      <c r="F63" s="119">
        <v>1073</v>
      </c>
      <c r="G63" s="579">
        <f t="shared" si="11"/>
        <v>-0.20104244229337304</v>
      </c>
      <c r="H63" s="424">
        <f t="shared" si="13"/>
        <v>1343</v>
      </c>
      <c r="I63" s="154">
        <f t="shared" si="14"/>
        <v>1073</v>
      </c>
      <c r="J63" s="580">
        <f t="shared" si="12"/>
        <v>-0.20104244229337304</v>
      </c>
    </row>
    <row r="64" spans="1:10" ht="12.75">
      <c r="A64" s="86" t="s">
        <v>89</v>
      </c>
      <c r="B64" s="386">
        <v>871</v>
      </c>
      <c r="C64" s="119">
        <v>1089</v>
      </c>
      <c r="D64" s="270">
        <f t="shared" si="10"/>
        <v>0.2502870264064294</v>
      </c>
      <c r="E64" s="96">
        <v>443</v>
      </c>
      <c r="F64" s="494">
        <v>731</v>
      </c>
      <c r="G64" s="579">
        <f t="shared" si="11"/>
        <v>0.6501128668171557</v>
      </c>
      <c r="H64" s="424">
        <f t="shared" si="13"/>
        <v>1314</v>
      </c>
      <c r="I64" s="154">
        <f t="shared" si="14"/>
        <v>1820</v>
      </c>
      <c r="J64" s="580">
        <f t="shared" si="12"/>
        <v>0.3850837138508371</v>
      </c>
    </row>
    <row r="65" spans="1:10" ht="12.75">
      <c r="A65" s="86" t="s">
        <v>90</v>
      </c>
      <c r="B65" s="386">
        <v>904</v>
      </c>
      <c r="C65" s="119">
        <v>969</v>
      </c>
      <c r="D65" s="270">
        <f t="shared" si="10"/>
        <v>0.07190265486725664</v>
      </c>
      <c r="E65" s="96">
        <v>786</v>
      </c>
      <c r="F65" s="494">
        <v>809</v>
      </c>
      <c r="G65" s="579">
        <f t="shared" si="11"/>
        <v>0.029262086513994912</v>
      </c>
      <c r="H65" s="424">
        <f t="shared" si="13"/>
        <v>1690</v>
      </c>
      <c r="I65" s="154">
        <f t="shared" si="14"/>
        <v>1778</v>
      </c>
      <c r="J65" s="580">
        <f t="shared" si="12"/>
        <v>0.05207100591715976</v>
      </c>
    </row>
    <row r="66" spans="1:10" ht="12.75">
      <c r="A66" s="86" t="s">
        <v>91</v>
      </c>
      <c r="B66" s="386">
        <v>940</v>
      </c>
      <c r="C66" s="494">
        <v>851</v>
      </c>
      <c r="D66" s="270">
        <f t="shared" si="10"/>
        <v>-0.09468085106382979</v>
      </c>
      <c r="E66" s="96">
        <v>236</v>
      </c>
      <c r="F66" s="494">
        <v>436</v>
      </c>
      <c r="G66" s="579">
        <f t="shared" si="11"/>
        <v>0.847457627118644</v>
      </c>
      <c r="H66" s="424">
        <f t="shared" si="13"/>
        <v>1176</v>
      </c>
      <c r="I66" s="154">
        <f t="shared" si="14"/>
        <v>1287</v>
      </c>
      <c r="J66" s="580">
        <f t="shared" si="12"/>
        <v>0.09438775510204081</v>
      </c>
    </row>
    <row r="67" spans="1:10" ht="12.75">
      <c r="A67" s="86" t="s">
        <v>126</v>
      </c>
      <c r="B67" s="386"/>
      <c r="C67" s="447"/>
      <c r="D67" s="149"/>
      <c r="E67" s="96">
        <v>15</v>
      </c>
      <c r="F67" s="604">
        <v>12</v>
      </c>
      <c r="G67" s="579">
        <f t="shared" si="11"/>
        <v>-0.2</v>
      </c>
      <c r="H67" s="424">
        <f t="shared" si="13"/>
        <v>15</v>
      </c>
      <c r="I67" s="154">
        <f t="shared" si="14"/>
        <v>12</v>
      </c>
      <c r="J67" s="580">
        <f t="shared" si="12"/>
        <v>-0.2</v>
      </c>
    </row>
    <row r="68" spans="1:10" ht="12.75">
      <c r="A68" s="95" t="s">
        <v>92</v>
      </c>
      <c r="B68" s="578">
        <f>SUM(B54:B67)</f>
        <v>6470</v>
      </c>
      <c r="C68" s="160">
        <f>SUM(C54:C67)</f>
        <v>6225</v>
      </c>
      <c r="D68" s="121">
        <f>(C68-B68)/B68</f>
        <v>-0.03786707882534776</v>
      </c>
      <c r="E68" s="161">
        <f>SUM(E54:E67)</f>
        <v>4632</v>
      </c>
      <c r="F68" s="160">
        <f>SUM(F54:F67)</f>
        <v>4685</v>
      </c>
      <c r="G68" s="158">
        <f>(F68-E68)/E68</f>
        <v>0.011442141623488774</v>
      </c>
      <c r="H68" s="159">
        <f>SUM(H54:H67)</f>
        <v>11102</v>
      </c>
      <c r="I68" s="160">
        <f>SUM(I54:I67)</f>
        <v>10910</v>
      </c>
      <c r="J68" s="121">
        <f>(I68-H68)/H68</f>
        <v>-0.017294181228607458</v>
      </c>
    </row>
    <row r="69" spans="1:10" ht="12.75">
      <c r="A69" s="106" t="s">
        <v>93</v>
      </c>
      <c r="B69" s="107"/>
      <c r="C69" s="88"/>
      <c r="D69" s="518"/>
      <c r="E69" s="96"/>
      <c r="F69" s="88"/>
      <c r="G69" s="102"/>
      <c r="H69" s="87"/>
      <c r="I69" s="88"/>
      <c r="J69" s="105"/>
    </row>
    <row r="70" spans="1:10" ht="12.75">
      <c r="A70" s="152" t="str">
        <f>+'course enrollmnt, pg 10-12'!A71</f>
        <v>Adult Learning &amp; Development (ALD)</v>
      </c>
      <c r="B70" s="97"/>
      <c r="C70" s="88"/>
      <c r="D70" s="519"/>
      <c r="E70" s="96">
        <v>319</v>
      </c>
      <c r="F70" s="88">
        <v>348</v>
      </c>
      <c r="G70" s="520">
        <f aca="true" t="shared" si="15" ref="G70:G86">(F70-E70)/E70</f>
        <v>0.09090909090909091</v>
      </c>
      <c r="H70" s="386">
        <f aca="true" t="shared" si="16" ref="H70:I87">SUM(B70+E70)</f>
        <v>319</v>
      </c>
      <c r="I70" s="88">
        <f t="shared" si="16"/>
        <v>348</v>
      </c>
      <c r="J70" s="101">
        <f aca="true" t="shared" si="17" ref="J70:J77">(I70-H70)/H70</f>
        <v>0.09090909090909091</v>
      </c>
    </row>
    <row r="71" spans="1:10" ht="12.75">
      <c r="A71" s="152" t="str">
        <f>+'course enrollmnt, pg 10-12'!A72</f>
        <v>Dance</v>
      </c>
      <c r="B71" s="389">
        <v>53</v>
      </c>
      <c r="C71" s="88">
        <v>49</v>
      </c>
      <c r="D71" s="520">
        <f>(F71-B71)/B71</f>
        <v>-0.9056603773584906</v>
      </c>
      <c r="E71" s="96">
        <v>9</v>
      </c>
      <c r="F71" s="88">
        <v>5</v>
      </c>
      <c r="G71" s="520">
        <f t="shared" si="15"/>
        <v>-0.4444444444444444</v>
      </c>
      <c r="H71" s="386">
        <f t="shared" si="16"/>
        <v>62</v>
      </c>
      <c r="I71" s="88">
        <f t="shared" si="16"/>
        <v>54</v>
      </c>
      <c r="J71" s="101">
        <f t="shared" si="17"/>
        <v>-0.12903225806451613</v>
      </c>
    </row>
    <row r="72" spans="1:10" ht="12.75">
      <c r="A72" s="152" t="str">
        <f>+'course enrollmnt, pg 10-12'!A73</f>
        <v>Early Childhood Education</v>
      </c>
      <c r="B72" s="389">
        <v>533</v>
      </c>
      <c r="C72" s="88">
        <v>505</v>
      </c>
      <c r="D72" s="520">
        <f>(F72-B72)/B72</f>
        <v>-0.25328330206378985</v>
      </c>
      <c r="E72" s="96">
        <v>440</v>
      </c>
      <c r="F72" s="88">
        <v>398</v>
      </c>
      <c r="G72" s="520">
        <f t="shared" si="15"/>
        <v>-0.09545454545454546</v>
      </c>
      <c r="H72" s="386">
        <f t="shared" si="16"/>
        <v>973</v>
      </c>
      <c r="I72" s="88">
        <f t="shared" si="16"/>
        <v>903</v>
      </c>
      <c r="J72" s="101">
        <f t="shared" si="17"/>
        <v>-0.07194244604316546</v>
      </c>
    </row>
    <row r="73" spans="1:10" ht="12.75">
      <c r="A73" s="152" t="str">
        <f>+'course enrollmnt, pg 10-12'!A74</f>
        <v>Education Counseling</v>
      </c>
      <c r="B73" s="389"/>
      <c r="C73" s="88"/>
      <c r="D73" s="520"/>
      <c r="E73" s="96">
        <v>7</v>
      </c>
      <c r="F73" s="119">
        <v>4</v>
      </c>
      <c r="G73" s="520">
        <f t="shared" si="15"/>
        <v>-0.42857142857142855</v>
      </c>
      <c r="H73" s="386">
        <f t="shared" si="16"/>
        <v>7</v>
      </c>
      <c r="I73" s="88">
        <f t="shared" si="16"/>
        <v>4</v>
      </c>
      <c r="J73" s="101">
        <f t="shared" si="17"/>
        <v>-0.42857142857142855</v>
      </c>
    </row>
    <row r="74" spans="1:10" ht="12.75">
      <c r="A74" s="152" t="str">
        <f>+'course enrollmnt, pg 10-12'!A75</f>
        <v>Curriculum &amp; Instruction (Graduate: EDB, EGT, &amp; ETE)</v>
      </c>
      <c r="B74" s="389">
        <v>739</v>
      </c>
      <c r="C74" s="88">
        <v>739</v>
      </c>
      <c r="D74" s="520">
        <f aca="true" t="shared" si="18" ref="D74:D89">(C74-B74)/B74</f>
        <v>0</v>
      </c>
      <c r="E74" s="96">
        <v>3174</v>
      </c>
      <c r="F74" s="119">
        <v>2642</v>
      </c>
      <c r="G74" s="520">
        <f t="shared" si="15"/>
        <v>-0.16761184625078765</v>
      </c>
      <c r="H74" s="386">
        <f t="shared" si="16"/>
        <v>3913</v>
      </c>
      <c r="I74" s="88">
        <f t="shared" si="16"/>
        <v>3381</v>
      </c>
      <c r="J74" s="101">
        <f t="shared" si="17"/>
        <v>-0.13595706618962433</v>
      </c>
    </row>
    <row r="75" spans="1:10" s="23" customFormat="1" ht="12.75">
      <c r="A75" s="152" t="str">
        <f>+'course enrollmnt, pg 10-12'!A76</f>
        <v>Education-SIP (EDC, EDW)</v>
      </c>
      <c r="B75" s="389">
        <v>400</v>
      </c>
      <c r="C75" s="154">
        <v>343</v>
      </c>
      <c r="D75" s="520">
        <f t="shared" si="18"/>
        <v>-0.1425</v>
      </c>
      <c r="E75" s="96">
        <v>619</v>
      </c>
      <c r="F75" s="119">
        <v>698</v>
      </c>
      <c r="G75" s="520">
        <f t="shared" si="15"/>
        <v>0.12762520193861066</v>
      </c>
      <c r="H75" s="386">
        <f t="shared" si="16"/>
        <v>1019</v>
      </c>
      <c r="I75" s="88">
        <f t="shared" si="16"/>
        <v>1041</v>
      </c>
      <c r="J75" s="116">
        <f t="shared" si="17"/>
        <v>0.021589793915603533</v>
      </c>
    </row>
    <row r="76" spans="1:10" ht="12.75">
      <c r="A76" s="152" t="str">
        <f>+'course enrollmnt, pg 10-12'!A77</f>
        <v>Coun, Admin, Super, Adult (ADM, EDE, FRL)</v>
      </c>
      <c r="B76" s="390"/>
      <c r="C76" s="88"/>
      <c r="D76" s="520"/>
      <c r="E76" s="104">
        <v>1800</v>
      </c>
      <c r="F76" s="119">
        <v>1754</v>
      </c>
      <c r="G76" s="520">
        <f t="shared" si="15"/>
        <v>-0.025555555555555557</v>
      </c>
      <c r="H76" s="386">
        <f t="shared" si="16"/>
        <v>1800</v>
      </c>
      <c r="I76" s="88">
        <f t="shared" si="16"/>
        <v>1754</v>
      </c>
      <c r="J76" s="101">
        <f t="shared" si="17"/>
        <v>-0.025555555555555557</v>
      </c>
    </row>
    <row r="77" spans="1:10" ht="12.75">
      <c r="A77" s="152" t="str">
        <f>+'course enrollmnt, pg 10-12'!A78</f>
        <v>Specialized Instructional/Teacher Education</v>
      </c>
      <c r="B77" s="389">
        <v>849</v>
      </c>
      <c r="C77" s="88">
        <v>999</v>
      </c>
      <c r="D77" s="520">
        <f t="shared" si="18"/>
        <v>0.17667844522968199</v>
      </c>
      <c r="E77" s="96">
        <v>1290</v>
      </c>
      <c r="F77" s="119">
        <v>1417</v>
      </c>
      <c r="G77" s="520">
        <f t="shared" si="15"/>
        <v>0.09844961240310078</v>
      </c>
      <c r="H77" s="386">
        <f t="shared" si="16"/>
        <v>2139</v>
      </c>
      <c r="I77" s="88">
        <f t="shared" si="16"/>
        <v>2416</v>
      </c>
      <c r="J77" s="101">
        <f t="shared" si="17"/>
        <v>0.1294997662459093</v>
      </c>
    </row>
    <row r="78" spans="1:10" ht="12.75">
      <c r="A78" s="152" t="str">
        <f>+'course enrollmnt, pg 10-12'!A80</f>
        <v>Education-Secondary (EDS)</v>
      </c>
      <c r="B78" s="389"/>
      <c r="C78" s="88"/>
      <c r="D78" s="520"/>
      <c r="E78" s="96"/>
      <c r="F78" s="119"/>
      <c r="G78" s="520"/>
      <c r="H78" s="87"/>
      <c r="I78" s="88"/>
      <c r="J78" s="101"/>
    </row>
    <row r="79" spans="1:10" ht="12.75">
      <c r="A79" s="152" t="str">
        <f>+'course enrollmnt, pg 10-12'!A81</f>
        <v>Education-Special Offering</v>
      </c>
      <c r="B79" s="389">
        <v>4</v>
      </c>
      <c r="C79" s="88"/>
      <c r="D79" s="520">
        <f t="shared" si="18"/>
        <v>-1</v>
      </c>
      <c r="E79" s="96">
        <v>1084</v>
      </c>
      <c r="F79" s="119">
        <v>1462</v>
      </c>
      <c r="G79" s="520">
        <f t="shared" si="15"/>
        <v>0.34870848708487084</v>
      </c>
      <c r="H79" s="87">
        <f t="shared" si="16"/>
        <v>1088</v>
      </c>
      <c r="I79" s="88">
        <f t="shared" si="16"/>
        <v>1462</v>
      </c>
      <c r="J79" s="101">
        <f aca="true" t="shared" si="19" ref="J79:J89">(I79-H79)/H79</f>
        <v>0.34375</v>
      </c>
    </row>
    <row r="80" spans="1:10" ht="12.75">
      <c r="A80" s="152" t="str">
        <f>+'course enrollmnt, pg 10-12'!A82</f>
        <v>Doctoral Education</v>
      </c>
      <c r="B80" s="389"/>
      <c r="C80" s="88"/>
      <c r="D80" s="520"/>
      <c r="E80" s="96">
        <v>149</v>
      </c>
      <c r="F80" s="119">
        <v>174</v>
      </c>
      <c r="G80" s="520">
        <f t="shared" si="15"/>
        <v>0.16778523489932887</v>
      </c>
      <c r="H80" s="87">
        <f t="shared" si="16"/>
        <v>149</v>
      </c>
      <c r="I80" s="88">
        <f t="shared" si="16"/>
        <v>174</v>
      </c>
      <c r="J80" s="101">
        <f t="shared" si="19"/>
        <v>0.16778523489932887</v>
      </c>
    </row>
    <row r="81" spans="1:10" ht="12.75">
      <c r="A81" s="381" t="s">
        <v>555</v>
      </c>
      <c r="B81" s="389"/>
      <c r="C81" s="88"/>
      <c r="D81" s="520"/>
      <c r="E81" s="96"/>
      <c r="F81" s="119">
        <v>64</v>
      </c>
      <c r="G81" s="520"/>
      <c r="H81" s="87"/>
      <c r="I81" s="88">
        <f t="shared" si="16"/>
        <v>64</v>
      </c>
      <c r="J81" s="101"/>
    </row>
    <row r="82" spans="1:10" ht="12.75">
      <c r="A82" s="152" t="s">
        <v>564</v>
      </c>
      <c r="B82" s="389">
        <v>322</v>
      </c>
      <c r="C82" s="88">
        <v>448</v>
      </c>
      <c r="D82" s="520">
        <f t="shared" si="18"/>
        <v>0.391304347826087</v>
      </c>
      <c r="E82" s="96">
        <v>998</v>
      </c>
      <c r="F82" s="119">
        <v>1294</v>
      </c>
      <c r="G82" s="520">
        <f t="shared" si="15"/>
        <v>0.2965931863727455</v>
      </c>
      <c r="H82" s="87">
        <f t="shared" si="16"/>
        <v>1320</v>
      </c>
      <c r="I82" s="88">
        <f t="shared" si="16"/>
        <v>1742</v>
      </c>
      <c r="J82" s="101">
        <f t="shared" si="19"/>
        <v>0.3196969696969697</v>
      </c>
    </row>
    <row r="83" spans="1:10" ht="12.75">
      <c r="A83" s="152" t="str">
        <f>+'course enrollmnt, pg 10-12'!A85</f>
        <v>Specialized Study &amp; Field Experience</v>
      </c>
      <c r="B83" s="389">
        <v>2</v>
      </c>
      <c r="C83" s="88">
        <v>19</v>
      </c>
      <c r="D83" s="520">
        <f t="shared" si="18"/>
        <v>8.5</v>
      </c>
      <c r="E83" s="96">
        <v>291</v>
      </c>
      <c r="F83" s="119">
        <v>259</v>
      </c>
      <c r="G83" s="520">
        <f t="shared" si="15"/>
        <v>-0.10996563573883161</v>
      </c>
      <c r="H83" s="87">
        <f t="shared" si="16"/>
        <v>293</v>
      </c>
      <c r="I83" s="88">
        <f t="shared" si="16"/>
        <v>278</v>
      </c>
      <c r="J83" s="101">
        <f t="shared" si="19"/>
        <v>-0.051194539249146756</v>
      </c>
    </row>
    <row r="84" spans="1:10" ht="12.75">
      <c r="A84" s="152" t="str">
        <f>+'course enrollmnt, pg 10-12'!A86</f>
        <v>Health Education</v>
      </c>
      <c r="B84" s="389">
        <v>78</v>
      </c>
      <c r="C84" s="88">
        <v>134</v>
      </c>
      <c r="D84" s="520">
        <f t="shared" si="18"/>
        <v>0.717948717948718</v>
      </c>
      <c r="E84" s="96">
        <v>103</v>
      </c>
      <c r="F84" s="119">
        <v>84</v>
      </c>
      <c r="G84" s="520">
        <f t="shared" si="15"/>
        <v>-0.18446601941747573</v>
      </c>
      <c r="H84" s="87">
        <f t="shared" si="16"/>
        <v>181</v>
      </c>
      <c r="I84" s="88">
        <f t="shared" si="16"/>
        <v>218</v>
      </c>
      <c r="J84" s="101">
        <f t="shared" si="19"/>
        <v>0.20441988950276244</v>
      </c>
    </row>
    <row r="85" spans="1:10" ht="12.75">
      <c r="A85" s="152" t="str">
        <f>+'course enrollmnt, pg 10-12'!A87</f>
        <v>HPER-Core Curriculum</v>
      </c>
      <c r="B85" s="389">
        <v>17</v>
      </c>
      <c r="C85" s="88">
        <v>24</v>
      </c>
      <c r="D85" s="520">
        <f t="shared" si="18"/>
        <v>0.4117647058823529</v>
      </c>
      <c r="E85" s="96">
        <v>173</v>
      </c>
      <c r="F85" s="119">
        <v>133</v>
      </c>
      <c r="G85" s="520">
        <f t="shared" si="15"/>
        <v>-0.23121387283236994</v>
      </c>
      <c r="H85" s="87">
        <f t="shared" si="16"/>
        <v>190</v>
      </c>
      <c r="I85" s="88">
        <f t="shared" si="16"/>
        <v>157</v>
      </c>
      <c r="J85" s="101">
        <f t="shared" si="19"/>
        <v>-0.1736842105263158</v>
      </c>
    </row>
    <row r="86" spans="1:10" ht="12.75">
      <c r="A86" s="152" t="str">
        <f>+'course enrollmnt, pg 10-12'!A88</f>
        <v>Physical Education-Professional</v>
      </c>
      <c r="B86" s="389">
        <v>338</v>
      </c>
      <c r="C86" s="88">
        <v>256</v>
      </c>
      <c r="D86" s="520">
        <f t="shared" si="18"/>
        <v>-0.24260355029585798</v>
      </c>
      <c r="E86" s="96">
        <v>193</v>
      </c>
      <c r="F86" s="119">
        <v>141</v>
      </c>
      <c r="G86" s="520">
        <f t="shared" si="15"/>
        <v>-0.2694300518134715</v>
      </c>
      <c r="H86" s="87">
        <f t="shared" si="16"/>
        <v>531</v>
      </c>
      <c r="I86" s="88">
        <f t="shared" si="16"/>
        <v>397</v>
      </c>
      <c r="J86" s="101">
        <f t="shared" si="19"/>
        <v>-0.2523540489642185</v>
      </c>
    </row>
    <row r="87" spans="1:10" ht="12.75">
      <c r="A87" s="381" t="s">
        <v>105</v>
      </c>
      <c r="B87" s="389">
        <v>70</v>
      </c>
      <c r="C87" s="286">
        <v>73</v>
      </c>
      <c r="D87" s="520">
        <f t="shared" si="18"/>
        <v>0.04285714285714286</v>
      </c>
      <c r="E87" s="275"/>
      <c r="F87" s="273"/>
      <c r="G87" s="496"/>
      <c r="H87" s="87">
        <f>SUM(B87+E87)</f>
        <v>70</v>
      </c>
      <c r="I87" s="88">
        <f t="shared" si="16"/>
        <v>73</v>
      </c>
      <c r="J87" s="101">
        <f t="shared" si="19"/>
        <v>0.04285714285714286</v>
      </c>
    </row>
    <row r="88" spans="1:10" ht="12.75">
      <c r="A88" s="86" t="s">
        <v>71</v>
      </c>
      <c r="B88" s="87">
        <v>1024</v>
      </c>
      <c r="C88" s="88">
        <v>1490</v>
      </c>
      <c r="D88" s="270">
        <f>(C88-B88)/B88</f>
        <v>0.455078125</v>
      </c>
      <c r="E88" s="495">
        <v>50</v>
      </c>
      <c r="F88" s="88">
        <v>2</v>
      </c>
      <c r="G88" s="235">
        <f>(F88-E88)/E88</f>
        <v>-0.96</v>
      </c>
      <c r="H88" s="87">
        <f>SUM(B88+E88)</f>
        <v>1074</v>
      </c>
      <c r="I88" s="88">
        <f>SUM(C88+F88)</f>
        <v>1492</v>
      </c>
      <c r="J88" s="270">
        <f>(I88-H88)/H88</f>
        <v>0.3891992551210428</v>
      </c>
    </row>
    <row r="89" spans="1:10" ht="12.75">
      <c r="A89" s="95" t="s">
        <v>106</v>
      </c>
      <c r="B89" s="578">
        <f>SUM(B71:B88)</f>
        <v>4429</v>
      </c>
      <c r="C89" s="160">
        <f>SUM(C71:C88)</f>
        <v>5079</v>
      </c>
      <c r="D89" s="517">
        <f t="shared" si="18"/>
        <v>0.14675999096861594</v>
      </c>
      <c r="E89" s="161">
        <f>SUM(E70:E88)</f>
        <v>10699</v>
      </c>
      <c r="F89" s="161">
        <f>SUM(F70:F88)</f>
        <v>10879</v>
      </c>
      <c r="G89" s="120">
        <f>(F89-E89)/E89</f>
        <v>0.016824002243200298</v>
      </c>
      <c r="H89" s="159">
        <f>SUM(H70:H88)</f>
        <v>15128</v>
      </c>
      <c r="I89" s="160">
        <f>SUM(I70:I88)</f>
        <v>15958</v>
      </c>
      <c r="J89" s="121">
        <f t="shared" si="19"/>
        <v>0.05486515071390798</v>
      </c>
    </row>
    <row r="90" spans="1:10" ht="12.75">
      <c r="A90" s="108" t="s">
        <v>107</v>
      </c>
      <c r="B90" s="109"/>
      <c r="C90" s="92"/>
      <c r="D90" s="94"/>
      <c r="E90" s="93"/>
      <c r="F90" s="92"/>
      <c r="G90" s="99"/>
      <c r="H90" s="91"/>
      <c r="I90" s="92"/>
      <c r="J90" s="110"/>
    </row>
    <row r="91" spans="1:10" ht="12.75">
      <c r="A91" s="86" t="s">
        <v>108</v>
      </c>
      <c r="B91" s="87"/>
      <c r="C91" s="119"/>
      <c r="D91" s="149"/>
      <c r="E91" s="96">
        <v>69</v>
      </c>
      <c r="F91" s="119">
        <v>20</v>
      </c>
      <c r="G91" s="143">
        <f aca="true" t="shared" si="20" ref="G91:G99">(F91-E91)/E91</f>
        <v>-0.7101449275362319</v>
      </c>
      <c r="H91" s="87">
        <f aca="true" t="shared" si="21" ref="H91:H99">SUM(B91+E91)</f>
        <v>69</v>
      </c>
      <c r="I91" s="88">
        <f>SUM(C91+F91)</f>
        <v>20</v>
      </c>
      <c r="J91" s="149">
        <f aca="true" t="shared" si="22" ref="J91:J104">(I91-H91)/H91</f>
        <v>-0.7101449275362319</v>
      </c>
    </row>
    <row r="92" spans="1:10" ht="12.75">
      <c r="A92" s="86" t="s">
        <v>109</v>
      </c>
      <c r="B92" s="87"/>
      <c r="C92" s="88"/>
      <c r="D92" s="149"/>
      <c r="E92" s="96">
        <v>3</v>
      </c>
      <c r="F92" s="119"/>
      <c r="G92" s="143">
        <f t="shared" si="20"/>
        <v>-1</v>
      </c>
      <c r="H92" s="87">
        <f t="shared" si="21"/>
        <v>3</v>
      </c>
      <c r="I92" s="88">
        <f>SUM(C92+F92)</f>
        <v>0</v>
      </c>
      <c r="J92" s="149">
        <f t="shared" si="22"/>
        <v>-1</v>
      </c>
    </row>
    <row r="93" spans="1:10" ht="12.75">
      <c r="A93" s="86" t="s">
        <v>142</v>
      </c>
      <c r="B93" s="87">
        <v>228</v>
      </c>
      <c r="C93" s="96">
        <v>76</v>
      </c>
      <c r="D93" s="149">
        <f aca="true" t="shared" si="23" ref="D93:D99">(C93-B93)/B93</f>
        <v>-0.6666666666666666</v>
      </c>
      <c r="E93" s="96">
        <v>61</v>
      </c>
      <c r="F93" s="119">
        <v>74</v>
      </c>
      <c r="G93" s="143">
        <f t="shared" si="20"/>
        <v>0.21311475409836064</v>
      </c>
      <c r="H93" s="87">
        <f t="shared" si="21"/>
        <v>289</v>
      </c>
      <c r="I93" s="88">
        <f aca="true" t="shared" si="24" ref="I93:I101">SUM(C93+F93)</f>
        <v>150</v>
      </c>
      <c r="J93" s="149">
        <f t="shared" si="22"/>
        <v>-0.4809688581314879</v>
      </c>
    </row>
    <row r="94" spans="1:10" ht="12.75">
      <c r="A94" s="218" t="s">
        <v>143</v>
      </c>
      <c r="B94" s="87"/>
      <c r="C94" s="96">
        <v>20</v>
      </c>
      <c r="D94" s="149"/>
      <c r="E94" s="96"/>
      <c r="F94" s="119"/>
      <c r="G94" s="143"/>
      <c r="H94" s="87"/>
      <c r="I94" s="88">
        <f t="shared" si="24"/>
        <v>20</v>
      </c>
      <c r="J94" s="149"/>
    </row>
    <row r="95" spans="1:10" ht="12.75">
      <c r="A95" s="86" t="s">
        <v>110</v>
      </c>
      <c r="B95" s="87">
        <v>354</v>
      </c>
      <c r="C95" s="96">
        <v>282</v>
      </c>
      <c r="D95" s="149">
        <f t="shared" si="23"/>
        <v>-0.2033898305084746</v>
      </c>
      <c r="E95" s="96"/>
      <c r="F95" s="119"/>
      <c r="G95" s="143"/>
      <c r="H95" s="87">
        <f t="shared" si="21"/>
        <v>354</v>
      </c>
      <c r="I95" s="88">
        <f t="shared" si="24"/>
        <v>282</v>
      </c>
      <c r="J95" s="149">
        <f t="shared" si="22"/>
        <v>-0.2033898305084746</v>
      </c>
    </row>
    <row r="96" spans="1:10" ht="12.75">
      <c r="A96" s="86" t="s">
        <v>187</v>
      </c>
      <c r="B96" s="87"/>
      <c r="C96" s="96"/>
      <c r="D96" s="149"/>
      <c r="E96" s="96">
        <v>3</v>
      </c>
      <c r="F96" s="119">
        <v>2</v>
      </c>
      <c r="G96" s="143">
        <f t="shared" si="20"/>
        <v>-0.3333333333333333</v>
      </c>
      <c r="H96" s="87">
        <f t="shared" si="21"/>
        <v>3</v>
      </c>
      <c r="I96" s="88">
        <f t="shared" si="24"/>
        <v>2</v>
      </c>
      <c r="J96" s="149">
        <f t="shared" si="22"/>
        <v>-0.3333333333333333</v>
      </c>
    </row>
    <row r="97" spans="1:10" ht="12.75">
      <c r="A97" s="86" t="s">
        <v>144</v>
      </c>
      <c r="B97" s="87">
        <v>44</v>
      </c>
      <c r="C97" s="96"/>
      <c r="D97" s="149"/>
      <c r="E97" s="96"/>
      <c r="F97" s="119"/>
      <c r="G97" s="143"/>
      <c r="H97" s="87">
        <f t="shared" si="21"/>
        <v>44</v>
      </c>
      <c r="I97" s="88"/>
      <c r="J97" s="149">
        <f t="shared" si="22"/>
        <v>-1</v>
      </c>
    </row>
    <row r="98" spans="1:10" ht="12.75">
      <c r="A98" s="86" t="s">
        <v>145</v>
      </c>
      <c r="B98" s="87">
        <v>24</v>
      </c>
      <c r="C98" s="96"/>
      <c r="D98" s="149">
        <f t="shared" si="23"/>
        <v>-1</v>
      </c>
      <c r="E98" s="96">
        <v>18</v>
      </c>
      <c r="F98" s="119">
        <v>6</v>
      </c>
      <c r="G98" s="143">
        <f t="shared" si="20"/>
        <v>-0.6666666666666666</v>
      </c>
      <c r="H98" s="87">
        <f t="shared" si="21"/>
        <v>42</v>
      </c>
      <c r="I98" s="88">
        <f t="shared" si="24"/>
        <v>6</v>
      </c>
      <c r="J98" s="149">
        <f t="shared" si="22"/>
        <v>-0.8571428571428571</v>
      </c>
    </row>
    <row r="99" spans="1:10" ht="12.75">
      <c r="A99" s="86" t="s">
        <v>111</v>
      </c>
      <c r="B99" s="87">
        <v>57</v>
      </c>
      <c r="C99" s="96">
        <v>45</v>
      </c>
      <c r="D99" s="149">
        <f t="shared" si="23"/>
        <v>-0.21052631578947367</v>
      </c>
      <c r="E99" s="96">
        <v>35</v>
      </c>
      <c r="F99" s="119">
        <v>16</v>
      </c>
      <c r="G99" s="143">
        <f t="shared" si="20"/>
        <v>-0.5428571428571428</v>
      </c>
      <c r="H99" s="87">
        <f t="shared" si="21"/>
        <v>92</v>
      </c>
      <c r="I99" s="88">
        <f t="shared" si="24"/>
        <v>61</v>
      </c>
      <c r="J99" s="149">
        <f t="shared" si="22"/>
        <v>-0.33695652173913043</v>
      </c>
    </row>
    <row r="100" spans="1:10" ht="12.75">
      <c r="A100" s="86" t="s">
        <v>148</v>
      </c>
      <c r="B100" s="87"/>
      <c r="C100" s="96">
        <v>83</v>
      </c>
      <c r="D100" s="149"/>
      <c r="E100" s="96"/>
      <c r="F100" s="119"/>
      <c r="G100" s="143"/>
      <c r="H100" s="87"/>
      <c r="I100" s="88">
        <f t="shared" si="24"/>
        <v>83</v>
      </c>
      <c r="J100" s="149"/>
    </row>
    <row r="101" spans="1:10" ht="12.75">
      <c r="A101" s="271" t="s">
        <v>112</v>
      </c>
      <c r="B101" s="272"/>
      <c r="C101" s="119"/>
      <c r="D101" s="274"/>
      <c r="E101" s="275"/>
      <c r="F101" s="119">
        <v>1</v>
      </c>
      <c r="G101" s="143"/>
      <c r="H101" s="87"/>
      <c r="I101" s="88">
        <f t="shared" si="24"/>
        <v>1</v>
      </c>
      <c r="J101" s="149"/>
    </row>
    <row r="102" spans="1:10" ht="12.75">
      <c r="A102" s="271" t="s">
        <v>137</v>
      </c>
      <c r="B102" s="272"/>
      <c r="C102" s="119"/>
      <c r="D102" s="149"/>
      <c r="E102" s="275"/>
      <c r="F102" s="273"/>
      <c r="G102" s="143"/>
      <c r="H102" s="87"/>
      <c r="I102" s="88"/>
      <c r="J102" s="149"/>
    </row>
    <row r="103" spans="1:10" ht="13.5" customHeight="1">
      <c r="A103" s="95" t="s">
        <v>113</v>
      </c>
      <c r="B103" s="136">
        <f>SUM(B91:B102)</f>
        <v>707</v>
      </c>
      <c r="C103" s="137">
        <f>SUM(C91:C102)</f>
        <v>506</v>
      </c>
      <c r="D103" s="121">
        <f>(C103-B103)/B103</f>
        <v>-0.2842998585572843</v>
      </c>
      <c r="E103" s="157">
        <f>SUM(E91:E102)</f>
        <v>189</v>
      </c>
      <c r="F103" s="137">
        <f>SUM(F91:F102)</f>
        <v>119</v>
      </c>
      <c r="G103" s="120">
        <f>(F103-E103)/E103</f>
        <v>-0.37037037037037035</v>
      </c>
      <c r="H103" s="136">
        <f>SUM(H91:H102)</f>
        <v>896</v>
      </c>
      <c r="I103" s="137">
        <f>SUM(I91:I102)</f>
        <v>625</v>
      </c>
      <c r="J103" s="121">
        <f t="shared" si="22"/>
        <v>-0.30245535714285715</v>
      </c>
    </row>
    <row r="104" spans="1:10" ht="13.5" customHeight="1">
      <c r="A104" s="719" t="s">
        <v>169</v>
      </c>
      <c r="B104" s="720"/>
      <c r="C104" s="721"/>
      <c r="D104" s="117"/>
      <c r="E104" s="722">
        <v>2</v>
      </c>
      <c r="F104" s="721">
        <v>7</v>
      </c>
      <c r="G104" s="723">
        <f>(F104-E104)/E104</f>
        <v>2.5</v>
      </c>
      <c r="H104" s="720">
        <f>B104+E104</f>
        <v>2</v>
      </c>
      <c r="I104" s="721">
        <f>C104+F104</f>
        <v>7</v>
      </c>
      <c r="J104" s="117">
        <f t="shared" si="22"/>
        <v>2.5</v>
      </c>
    </row>
    <row r="105" spans="1:10" ht="12.75">
      <c r="A105" s="459" t="s">
        <v>114</v>
      </c>
      <c r="B105" s="163"/>
      <c r="C105" s="137"/>
      <c r="D105" s="141"/>
      <c r="E105" s="157">
        <v>1298</v>
      </c>
      <c r="F105" s="137">
        <v>1111</v>
      </c>
      <c r="G105" s="120">
        <f>(F105-E105)/E105</f>
        <v>-0.1440677966101695</v>
      </c>
      <c r="H105" s="391">
        <f>SUM(B105+E105)</f>
        <v>1298</v>
      </c>
      <c r="I105" s="392">
        <f>SUM(C105+F105)</f>
        <v>1111</v>
      </c>
      <c r="J105" s="121">
        <f>(I105-H105)/H105</f>
        <v>-0.1440677966101695</v>
      </c>
    </row>
    <row r="106" spans="1:10" ht="12.75">
      <c r="A106" s="284" t="s">
        <v>18</v>
      </c>
      <c r="B106" s="285"/>
      <c r="C106" s="286"/>
      <c r="D106" s="287"/>
      <c r="E106" s="275"/>
      <c r="F106" s="286"/>
      <c r="G106" s="288"/>
      <c r="H106" s="272"/>
      <c r="I106" s="286"/>
      <c r="J106" s="289"/>
    </row>
    <row r="107" spans="1:10" s="283" customFormat="1" ht="12.75">
      <c r="A107" s="295" t="s">
        <v>32</v>
      </c>
      <c r="B107" s="384">
        <v>26</v>
      </c>
      <c r="C107" s="387">
        <v>30</v>
      </c>
      <c r="D107" s="149">
        <f>(C107-B107)/B107</f>
        <v>0.15384615384615385</v>
      </c>
      <c r="E107" s="293"/>
      <c r="F107" s="292"/>
      <c r="G107" s="294"/>
      <c r="H107" s="293">
        <f>B107+E107</f>
        <v>26</v>
      </c>
      <c r="I107" s="292">
        <f>C107+F107</f>
        <v>30</v>
      </c>
      <c r="J107" s="149">
        <f>(I107-H107)/H107</f>
        <v>0.15384615384615385</v>
      </c>
    </row>
    <row r="108" spans="1:10" ht="12.75">
      <c r="A108" s="290" t="s">
        <v>115</v>
      </c>
      <c r="B108" s="385"/>
      <c r="C108" s="388"/>
      <c r="D108" s="291"/>
      <c r="E108" s="93"/>
      <c r="F108" s="92"/>
      <c r="G108" s="99"/>
      <c r="H108" s="91"/>
      <c r="I108" s="92"/>
      <c r="J108" s="291"/>
    </row>
    <row r="109" spans="1:10" ht="12.75">
      <c r="A109" s="86" t="s">
        <v>60</v>
      </c>
      <c r="B109" s="386">
        <v>105</v>
      </c>
      <c r="C109" s="219">
        <v>72</v>
      </c>
      <c r="D109" s="149">
        <f>(C109-B109)/B109</f>
        <v>-0.3142857142857143</v>
      </c>
      <c r="E109" s="96"/>
      <c r="F109" s="88"/>
      <c r="G109" s="102"/>
      <c r="H109" s="87">
        <f>SUM(B109+E109)</f>
        <v>105</v>
      </c>
      <c r="I109" s="88">
        <f>SUM(C109+F109)</f>
        <v>72</v>
      </c>
      <c r="J109" s="149">
        <f>(I109-H109)/H109</f>
        <v>-0.3142857142857143</v>
      </c>
    </row>
    <row r="110" spans="1:10" ht="12.75">
      <c r="A110" s="86" t="s">
        <v>68</v>
      </c>
      <c r="B110" s="386">
        <v>268</v>
      </c>
      <c r="C110" s="388">
        <v>240</v>
      </c>
      <c r="D110" s="149">
        <f>(C110-B110)/B110</f>
        <v>-0.1044776119402985</v>
      </c>
      <c r="E110" s="96"/>
      <c r="F110" s="88"/>
      <c r="G110" s="102"/>
      <c r="H110" s="87">
        <f>SUM(B110+E110)</f>
        <v>268</v>
      </c>
      <c r="I110" s="88">
        <f>SUM(C110+F110)</f>
        <v>240</v>
      </c>
      <c r="J110" s="149">
        <f>(I110-H110)/H110</f>
        <v>-0.1044776119402985</v>
      </c>
    </row>
    <row r="111" spans="1:10" ht="12.75">
      <c r="A111" s="95" t="s">
        <v>116</v>
      </c>
      <c r="B111" s="159">
        <f>SUM(B107:B110)</f>
        <v>399</v>
      </c>
      <c r="C111" s="137">
        <f>SUM(C107:C110)</f>
        <v>342</v>
      </c>
      <c r="D111" s="121">
        <f>(C111-B111)/B111</f>
        <v>-0.14285714285714285</v>
      </c>
      <c r="E111" s="157"/>
      <c r="F111" s="137"/>
      <c r="G111" s="162"/>
      <c r="H111" s="136">
        <f>SUM(H107:H110)</f>
        <v>399</v>
      </c>
      <c r="I111" s="137">
        <f>SUM(I107:I110)</f>
        <v>342</v>
      </c>
      <c r="J111" s="121">
        <f>(I111-H111)/H111</f>
        <v>-0.14285714285714285</v>
      </c>
    </row>
    <row r="112" spans="1:10" ht="12.75">
      <c r="A112" s="106" t="s">
        <v>117</v>
      </c>
      <c r="B112" s="107"/>
      <c r="C112" s="88"/>
      <c r="D112" s="89"/>
      <c r="E112" s="96"/>
      <c r="F112" s="88"/>
      <c r="G112" s="102"/>
      <c r="H112" s="87"/>
      <c r="I112" s="88"/>
      <c r="J112" s="105"/>
    </row>
    <row r="113" spans="1:10" ht="12.75">
      <c r="A113" s="381" t="s">
        <v>118</v>
      </c>
      <c r="B113" s="87">
        <v>20</v>
      </c>
      <c r="C113" s="119"/>
      <c r="D113" s="149">
        <f>(C113-B113)/B113</f>
        <v>-1</v>
      </c>
      <c r="E113" s="96"/>
      <c r="F113" s="88"/>
      <c r="G113" s="143"/>
      <c r="H113" s="87">
        <f aca="true" t="shared" si="25" ref="H113:I118">SUM(B113+E113)</f>
        <v>20</v>
      </c>
      <c r="I113" s="88"/>
      <c r="J113" s="101">
        <f aca="true" t="shared" si="26" ref="J113:J119">(I113-H113)/H113</f>
        <v>-1</v>
      </c>
    </row>
    <row r="114" spans="1:10" ht="12.75">
      <c r="A114" s="381" t="s">
        <v>119</v>
      </c>
      <c r="B114" s="87"/>
      <c r="C114" s="119"/>
      <c r="D114" s="149"/>
      <c r="E114" s="96">
        <v>748</v>
      </c>
      <c r="F114" s="88">
        <v>527</v>
      </c>
      <c r="G114" s="143">
        <f>(F114-E114)/E114</f>
        <v>-0.29545454545454547</v>
      </c>
      <c r="H114" s="87">
        <f t="shared" si="25"/>
        <v>748</v>
      </c>
      <c r="I114" s="88">
        <f t="shared" si="25"/>
        <v>527</v>
      </c>
      <c r="J114" s="101">
        <f t="shared" si="26"/>
        <v>-0.29545454545454547</v>
      </c>
    </row>
    <row r="115" spans="1:10" ht="12.75">
      <c r="A115" s="381" t="s">
        <v>120</v>
      </c>
      <c r="B115" s="87"/>
      <c r="C115" s="119"/>
      <c r="D115" s="149"/>
      <c r="E115" s="96">
        <v>112</v>
      </c>
      <c r="F115" s="88">
        <v>124</v>
      </c>
      <c r="G115" s="143">
        <f>(F115-E115)/E115</f>
        <v>0.10714285714285714</v>
      </c>
      <c r="H115" s="87">
        <f t="shared" si="25"/>
        <v>112</v>
      </c>
      <c r="I115" s="88">
        <f t="shared" si="25"/>
        <v>124</v>
      </c>
      <c r="J115" s="101">
        <f t="shared" si="26"/>
        <v>0.10714285714285714</v>
      </c>
    </row>
    <row r="116" spans="1:10" ht="12.75">
      <c r="A116" s="451" t="s">
        <v>167</v>
      </c>
      <c r="B116" s="87">
        <v>68</v>
      </c>
      <c r="C116" s="119">
        <v>16</v>
      </c>
      <c r="D116" s="149">
        <f>(C116-B116)/B116</f>
        <v>-0.7647058823529411</v>
      </c>
      <c r="E116" s="96"/>
      <c r="F116" s="88"/>
      <c r="G116" s="143"/>
      <c r="H116" s="87">
        <f t="shared" si="25"/>
        <v>68</v>
      </c>
      <c r="I116" s="88">
        <f t="shared" si="25"/>
        <v>16</v>
      </c>
      <c r="J116" s="101">
        <f t="shared" si="26"/>
        <v>-0.7647058823529411</v>
      </c>
    </row>
    <row r="117" spans="1:10" ht="12.75">
      <c r="A117" s="451" t="s">
        <v>168</v>
      </c>
      <c r="B117" s="87">
        <v>68</v>
      </c>
      <c r="C117" s="119">
        <v>88</v>
      </c>
      <c r="D117" s="149">
        <f>(C117-B117)/B117</f>
        <v>0.29411764705882354</v>
      </c>
      <c r="E117" s="96"/>
      <c r="F117" s="88"/>
      <c r="G117" s="143"/>
      <c r="H117" s="87">
        <f t="shared" si="25"/>
        <v>68</v>
      </c>
      <c r="I117" s="88">
        <f t="shared" si="25"/>
        <v>88</v>
      </c>
      <c r="J117" s="101">
        <f t="shared" si="26"/>
        <v>0.29411764705882354</v>
      </c>
    </row>
    <row r="118" spans="1:10" ht="12.75">
      <c r="A118" s="381" t="s">
        <v>121</v>
      </c>
      <c r="B118" s="87">
        <v>1556</v>
      </c>
      <c r="C118" s="119">
        <v>1372</v>
      </c>
      <c r="D118" s="149">
        <f>(C118-B118)/B118</f>
        <v>-0.11825192802056556</v>
      </c>
      <c r="E118" s="96">
        <v>162</v>
      </c>
      <c r="F118" s="88">
        <v>148</v>
      </c>
      <c r="G118" s="143">
        <f>(F118-E118)/E118</f>
        <v>-0.08641975308641975</v>
      </c>
      <c r="H118" s="87">
        <f t="shared" si="25"/>
        <v>1718</v>
      </c>
      <c r="I118" s="88">
        <f t="shared" si="25"/>
        <v>1520</v>
      </c>
      <c r="J118" s="101">
        <f t="shared" si="26"/>
        <v>-0.11525029103608847</v>
      </c>
    </row>
    <row r="119" spans="1:10" ht="12.75">
      <c r="A119" s="95" t="s">
        <v>122</v>
      </c>
      <c r="B119" s="159">
        <f>SUM(B113:B118)</f>
        <v>1712</v>
      </c>
      <c r="C119" s="137">
        <f>SUM(C113:C118)</f>
        <v>1476</v>
      </c>
      <c r="D119" s="121">
        <f>(C119-B119)/B119</f>
        <v>-0.1378504672897196</v>
      </c>
      <c r="E119" s="157">
        <f>SUM(E113:E118)</f>
        <v>1022</v>
      </c>
      <c r="F119" s="137">
        <f>SUM(F113:F118)</f>
        <v>799</v>
      </c>
      <c r="G119" s="120">
        <f>(F119-E119)/E119</f>
        <v>-0.2181996086105675</v>
      </c>
      <c r="H119" s="136">
        <f>SUM(H113:H118)</f>
        <v>2734</v>
      </c>
      <c r="I119" s="137">
        <f>SUM(I113:I118)</f>
        <v>2275</v>
      </c>
      <c r="J119" s="121">
        <f t="shared" si="26"/>
        <v>-0.16788588149231895</v>
      </c>
    </row>
    <row r="120" spans="1:10" ht="12.75">
      <c r="A120" s="111" t="s">
        <v>33</v>
      </c>
      <c r="B120" s="138"/>
      <c r="C120" s="88"/>
      <c r="D120" s="140"/>
      <c r="E120" s="146"/>
      <c r="F120" s="139"/>
      <c r="G120" s="153"/>
      <c r="H120" s="138"/>
      <c r="I120" s="139"/>
      <c r="J120" s="140"/>
    </row>
    <row r="121" spans="1:10" ht="12.75">
      <c r="A121" s="142" t="s">
        <v>33</v>
      </c>
      <c r="B121" s="138"/>
      <c r="C121" s="88"/>
      <c r="D121" s="149"/>
      <c r="E121" s="146"/>
      <c r="F121" s="139"/>
      <c r="G121" s="153"/>
      <c r="H121" s="87"/>
      <c r="I121" s="88"/>
      <c r="J121" s="101"/>
    </row>
    <row r="122" spans="1:10" ht="12.75">
      <c r="A122" s="86" t="s">
        <v>123</v>
      </c>
      <c r="B122" s="87"/>
      <c r="C122" s="88"/>
      <c r="D122" s="149"/>
      <c r="E122" s="96"/>
      <c r="F122" s="88"/>
      <c r="G122" s="103"/>
      <c r="H122" s="87"/>
      <c r="I122" s="88"/>
      <c r="J122" s="149"/>
    </row>
    <row r="123" spans="1:10" ht="12.75">
      <c r="A123" s="95" t="s">
        <v>124</v>
      </c>
      <c r="B123" s="159"/>
      <c r="C123" s="137"/>
      <c r="D123" s="121"/>
      <c r="E123" s="157"/>
      <c r="F123" s="137"/>
      <c r="G123" s="158"/>
      <c r="H123" s="159"/>
      <c r="I123" s="137"/>
      <c r="J123" s="121"/>
    </row>
    <row r="124" spans="1:10" ht="12.75">
      <c r="A124" s="112" t="s">
        <v>27</v>
      </c>
      <c r="B124" s="514">
        <f>SUM(B35+B39+B52+B68+B89+B103+B104+B105+B111+B119+B123)</f>
        <v>33428</v>
      </c>
      <c r="C124" s="397">
        <f>SUM(C35+C39+C52+C68+C89+C103+C104+C105+C111+C119+C123)</f>
        <v>31696</v>
      </c>
      <c r="D124" s="117">
        <f>(C124-B124)/B124</f>
        <v>-0.05181285150173507</v>
      </c>
      <c r="E124" s="514">
        <f>SUM(E35+E39+E52+E68+E89+E103+E104+E105+E111+E119+E123)</f>
        <v>21177</v>
      </c>
      <c r="F124" s="397">
        <f>SUM(F35+F39+F52+F68+F89+F103+F104+F105+F111+F119+F123)</f>
        <v>20978</v>
      </c>
      <c r="G124" s="117">
        <f>(F124-E124)/E124</f>
        <v>-0.009396987297539783</v>
      </c>
      <c r="H124" s="514">
        <f>SUM(H35+H39+H52+H68+H89+H103+H104+H105+H111+H119+H123)</f>
        <v>54605</v>
      </c>
      <c r="I124" s="397">
        <f>SUM(I35+I39+I52+I68+I89+I103+I104+I105+I111+I119+I123)</f>
        <v>52674</v>
      </c>
      <c r="J124" s="121">
        <f>(I124-H124)/H124</f>
        <v>-0.035363061990660194</v>
      </c>
    </row>
    <row r="125" ht="12.75">
      <c r="A125" s="147"/>
    </row>
    <row r="126" spans="1:8" ht="29.25" customHeight="1">
      <c r="A126" s="763" t="s">
        <v>562</v>
      </c>
      <c r="B126" s="763"/>
      <c r="C126" s="763"/>
      <c r="D126" s="763"/>
      <c r="E126" s="763"/>
      <c r="F126" s="763"/>
      <c r="G126" s="763"/>
      <c r="H126" s="393"/>
    </row>
    <row r="127" ht="12.75">
      <c r="A127" s="147"/>
    </row>
    <row r="128" ht="12.75">
      <c r="A128" s="147"/>
    </row>
  </sheetData>
  <mergeCells count="7">
    <mergeCell ref="A126:G126"/>
    <mergeCell ref="A1:J1"/>
    <mergeCell ref="A2:J2"/>
    <mergeCell ref="A3:J3"/>
    <mergeCell ref="B5:D5"/>
    <mergeCell ref="E5:G5"/>
    <mergeCell ref="H5:J5"/>
  </mergeCells>
  <printOptions horizontalCentered="1"/>
  <pageMargins left="0.25" right="0.25" top="1" bottom="1" header="0.5" footer="0.5"/>
  <pageSetup firstPageNumber="13" useFirstPageNumber="1" horizontalDpi="600" verticalDpi="600" orientation="portrait" scale="80" r:id="rId1"/>
  <headerFooter alignWithMargins="0">
    <oddFooter>&amp;L9/20/04&amp;CPage &amp;P&amp;ROffice of IRAA</oddFooter>
  </headerFooter>
  <rowBreaks count="2" manualBreakCount="2">
    <brk id="52" max="9" man="1"/>
    <brk id="103" max="9" man="1"/>
  </rowBreaks>
</worksheet>
</file>

<file path=xl/worksheets/sheet7.xml><?xml version="1.0" encoding="utf-8"?>
<worksheet xmlns="http://schemas.openxmlformats.org/spreadsheetml/2006/main" xmlns:r="http://schemas.openxmlformats.org/officeDocument/2006/relationships">
  <dimension ref="A1:P29"/>
  <sheetViews>
    <sheetView workbookViewId="0" topLeftCell="A4">
      <selection activeCell="G19" sqref="G19"/>
    </sheetView>
  </sheetViews>
  <sheetFormatPr defaultColWidth="9.140625" defaultRowHeight="12.75"/>
  <cols>
    <col min="1" max="1" width="24.8515625" style="39" customWidth="1"/>
    <col min="2" max="3" width="6.57421875" style="39" customWidth="1"/>
    <col min="4" max="4" width="8.140625" style="39" bestFit="1" customWidth="1"/>
    <col min="5" max="5" width="6.57421875" style="39" customWidth="1"/>
    <col min="6" max="6" width="6.28125" style="39" customWidth="1"/>
    <col min="7" max="7" width="9.00390625" style="39" bestFit="1" customWidth="1"/>
    <col min="8" max="9" width="6.00390625" style="39" customWidth="1"/>
    <col min="10" max="10" width="7.421875" style="39" bestFit="1" customWidth="1"/>
    <col min="11" max="11" width="6.28125" style="39" customWidth="1"/>
    <col min="12" max="12" width="6.421875" style="39" customWidth="1"/>
    <col min="13" max="13" width="7.7109375" style="39" bestFit="1" customWidth="1"/>
    <col min="14" max="14" width="6.421875" style="39" customWidth="1"/>
    <col min="15" max="15" width="6.7109375" style="39" customWidth="1"/>
    <col min="16" max="16" width="8.28125" style="39" customWidth="1"/>
    <col min="17" max="17" width="14.7109375" style="39" customWidth="1"/>
    <col min="18" max="16384" width="9.140625" style="39" customWidth="1"/>
  </cols>
  <sheetData>
    <row r="1" spans="1:16" ht="12.75">
      <c r="A1" s="788" t="s">
        <v>0</v>
      </c>
      <c r="B1" s="813"/>
      <c r="C1" s="813"/>
      <c r="D1" s="813"/>
      <c r="E1" s="813"/>
      <c r="F1" s="813"/>
      <c r="G1" s="813"/>
      <c r="H1" s="813"/>
      <c r="I1" s="813"/>
      <c r="J1" s="813"/>
      <c r="K1" s="813"/>
      <c r="L1" s="813"/>
      <c r="M1" s="813"/>
      <c r="N1" s="813"/>
      <c r="O1" s="813"/>
      <c r="P1" s="813"/>
    </row>
    <row r="2" spans="1:16" ht="12.75">
      <c r="A2" s="788" t="s">
        <v>497</v>
      </c>
      <c r="B2" s="813"/>
      <c r="C2" s="813"/>
      <c r="D2" s="813"/>
      <c r="E2" s="813"/>
      <c r="F2" s="813"/>
      <c r="G2" s="813"/>
      <c r="H2" s="813"/>
      <c r="I2" s="813"/>
      <c r="J2" s="813"/>
      <c r="K2" s="813"/>
      <c r="L2" s="813"/>
      <c r="M2" s="813"/>
      <c r="N2" s="813"/>
      <c r="O2" s="224"/>
      <c r="P2" s="224"/>
    </row>
    <row r="3" spans="1:16" ht="12.75">
      <c r="A3" s="224"/>
      <c r="B3" s="224"/>
      <c r="C3" s="224"/>
      <c r="D3" s="224"/>
      <c r="E3" s="224"/>
      <c r="F3" s="224"/>
      <c r="G3" s="224"/>
      <c r="H3" s="224"/>
      <c r="I3" s="224"/>
      <c r="J3" s="224"/>
      <c r="K3" s="224"/>
      <c r="L3" s="224"/>
      <c r="M3" s="224"/>
      <c r="N3" s="224"/>
      <c r="O3" s="224"/>
      <c r="P3" s="224"/>
    </row>
    <row r="4" spans="1:16" ht="12.75">
      <c r="A4" s="824" t="s">
        <v>134</v>
      </c>
      <c r="B4" s="824"/>
      <c r="C4" s="824"/>
      <c r="D4" s="824"/>
      <c r="E4" s="824"/>
      <c r="F4" s="824"/>
      <c r="G4" s="824"/>
      <c r="H4" s="824"/>
      <c r="I4" s="824"/>
      <c r="J4" s="824"/>
      <c r="K4" s="824"/>
      <c r="L4" s="824"/>
      <c r="M4" s="824"/>
      <c r="N4" s="824"/>
      <c r="O4" s="824"/>
      <c r="P4" s="824"/>
    </row>
    <row r="5" spans="1:16" ht="12.75">
      <c r="A5" s="789"/>
      <c r="B5" s="789"/>
      <c r="C5" s="789"/>
      <c r="D5" s="789"/>
      <c r="E5" s="789"/>
      <c r="F5" s="789"/>
      <c r="G5" s="789"/>
      <c r="H5" s="789"/>
      <c r="I5" s="789"/>
      <c r="J5" s="789"/>
      <c r="K5" s="789"/>
      <c r="L5" s="789"/>
      <c r="M5" s="789"/>
      <c r="N5" s="789"/>
      <c r="O5" s="224"/>
      <c r="P5" s="224"/>
    </row>
    <row r="6" spans="1:16" ht="12.75">
      <c r="A6" s="825"/>
      <c r="B6" s="825"/>
      <c r="C6" s="825"/>
      <c r="D6" s="825"/>
      <c r="E6" s="825"/>
      <c r="F6" s="825"/>
      <c r="G6" s="825"/>
      <c r="H6" s="825"/>
      <c r="I6" s="825"/>
      <c r="J6" s="825"/>
      <c r="K6" s="825"/>
      <c r="L6" s="825"/>
      <c r="M6" s="825"/>
      <c r="N6" s="825"/>
      <c r="O6" s="224"/>
      <c r="P6" s="224"/>
    </row>
    <row r="7" spans="1:16" s="113" customFormat="1" ht="12.75">
      <c r="A7" s="795" t="s">
        <v>3</v>
      </c>
      <c r="B7" s="814" t="s">
        <v>135</v>
      </c>
      <c r="C7" s="815"/>
      <c r="D7" s="815"/>
      <c r="E7" s="815"/>
      <c r="F7" s="815"/>
      <c r="G7" s="815"/>
      <c r="H7" s="815"/>
      <c r="I7" s="815"/>
      <c r="J7" s="815"/>
      <c r="K7" s="815"/>
      <c r="L7" s="815"/>
      <c r="M7" s="815"/>
      <c r="N7" s="815"/>
      <c r="O7" s="815"/>
      <c r="P7" s="816"/>
    </row>
    <row r="8" spans="1:16" s="114" customFormat="1" ht="18" customHeight="1">
      <c r="A8" s="822"/>
      <c r="B8" s="817" t="s">
        <v>136</v>
      </c>
      <c r="C8" s="818"/>
      <c r="D8" s="819"/>
      <c r="E8" s="817" t="s">
        <v>151</v>
      </c>
      <c r="F8" s="820"/>
      <c r="G8" s="821"/>
      <c r="H8" s="817" t="s">
        <v>152</v>
      </c>
      <c r="I8" s="818"/>
      <c r="J8" s="819"/>
      <c r="K8" s="817" t="s">
        <v>153</v>
      </c>
      <c r="L8" s="818"/>
      <c r="M8" s="819"/>
      <c r="N8" s="792" t="s">
        <v>6</v>
      </c>
      <c r="O8" s="793"/>
      <c r="P8" s="794"/>
    </row>
    <row r="9" spans="1:16" s="115" customFormat="1" ht="30" customHeight="1">
      <c r="A9" s="823"/>
      <c r="B9" s="49">
        <v>2003</v>
      </c>
      <c r="C9" s="50">
        <v>2004</v>
      </c>
      <c r="D9" s="52" t="s">
        <v>131</v>
      </c>
      <c r="E9" s="49">
        <v>2003</v>
      </c>
      <c r="F9" s="50">
        <v>2004</v>
      </c>
      <c r="G9" s="51" t="s">
        <v>131</v>
      </c>
      <c r="H9" s="49">
        <v>2003</v>
      </c>
      <c r="I9" s="50">
        <v>2004</v>
      </c>
      <c r="J9" s="51" t="s">
        <v>131</v>
      </c>
      <c r="K9" s="49">
        <v>2003</v>
      </c>
      <c r="L9" s="50">
        <v>2004</v>
      </c>
      <c r="M9" s="191" t="s">
        <v>131</v>
      </c>
      <c r="N9" s="49">
        <v>2003</v>
      </c>
      <c r="O9" s="50">
        <v>2004</v>
      </c>
      <c r="P9" s="191" t="s">
        <v>131</v>
      </c>
    </row>
    <row r="10" spans="1:16" ht="12.75">
      <c r="A10" s="195" t="s">
        <v>549</v>
      </c>
      <c r="B10" s="660">
        <v>8722</v>
      </c>
      <c r="C10" s="277">
        <v>7492</v>
      </c>
      <c r="D10" s="226">
        <f>(C10-B10)/B10</f>
        <v>-0.1410227012153176</v>
      </c>
      <c r="E10" s="505">
        <v>2880</v>
      </c>
      <c r="F10" s="515">
        <v>2753</v>
      </c>
      <c r="G10" s="226">
        <f>(F10-E10)/E10</f>
        <v>-0.044097222222222225</v>
      </c>
      <c r="H10" s="499">
        <v>144</v>
      </c>
      <c r="I10" s="277">
        <v>84</v>
      </c>
      <c r="J10" s="226">
        <f>(I10-H10)/H10</f>
        <v>-0.4166666666666667</v>
      </c>
      <c r="K10" s="499">
        <v>1161</v>
      </c>
      <c r="L10" s="277">
        <v>1073</v>
      </c>
      <c r="M10" s="226">
        <f aca="true" t="shared" si="0" ref="M10:M19">(L10-K10)/K10</f>
        <v>-0.07579672695951765</v>
      </c>
      <c r="N10" s="227">
        <f aca="true" t="shared" si="1" ref="N10:N19">SUM(B10+E10+H10+K10)</f>
        <v>12907</v>
      </c>
      <c r="O10" s="277">
        <f aca="true" t="shared" si="2" ref="O10:O19">C10+F10+I10+L10</f>
        <v>11402</v>
      </c>
      <c r="P10" s="228">
        <f aca="true" t="shared" si="3" ref="P10:P19">(O10-N10)/N10</f>
        <v>-0.11660339350739908</v>
      </c>
    </row>
    <row r="11" spans="1:16" ht="12.75">
      <c r="A11" s="280" t="s">
        <v>16</v>
      </c>
      <c r="B11" s="230"/>
      <c r="C11" s="229"/>
      <c r="D11" s="226"/>
      <c r="E11" s="234"/>
      <c r="F11" s="231"/>
      <c r="G11" s="226"/>
      <c r="H11" s="500"/>
      <c r="I11" s="232"/>
      <c r="J11" s="226"/>
      <c r="K11" s="230">
        <v>59</v>
      </c>
      <c r="L11" s="229">
        <v>24</v>
      </c>
      <c r="M11" s="226">
        <f t="shared" si="0"/>
        <v>-0.5932203389830508</v>
      </c>
      <c r="N11" s="516">
        <f t="shared" si="1"/>
        <v>59</v>
      </c>
      <c r="O11" s="229">
        <f t="shared" si="2"/>
        <v>24</v>
      </c>
      <c r="P11" s="228">
        <f t="shared" si="3"/>
        <v>-0.5932203389830508</v>
      </c>
    </row>
    <row r="12" spans="1:16" ht="12.75">
      <c r="A12" s="593" t="s">
        <v>550</v>
      </c>
      <c r="B12" s="230">
        <v>8154</v>
      </c>
      <c r="C12" s="229">
        <v>7681</v>
      </c>
      <c r="D12" s="226">
        <f aca="true" t="shared" si="4" ref="D12:D19">(C12-B12)/B12</f>
        <v>-0.05800833946529311</v>
      </c>
      <c r="E12" s="234">
        <v>1094</v>
      </c>
      <c r="F12" s="231">
        <v>1191</v>
      </c>
      <c r="G12" s="226">
        <f aca="true" t="shared" si="5" ref="G12:G19">(F12-E12)/E12</f>
        <v>0.0886654478976234</v>
      </c>
      <c r="H12" s="230">
        <v>332</v>
      </c>
      <c r="I12" s="229">
        <v>351</v>
      </c>
      <c r="J12" s="226">
        <f>(I12-H12)/H12</f>
        <v>0.0572289156626506</v>
      </c>
      <c r="K12" s="230">
        <v>500</v>
      </c>
      <c r="L12" s="229">
        <v>797</v>
      </c>
      <c r="M12" s="226">
        <f t="shared" si="0"/>
        <v>0.594</v>
      </c>
      <c r="N12" s="230">
        <f t="shared" si="1"/>
        <v>10080</v>
      </c>
      <c r="O12" s="225">
        <f t="shared" si="2"/>
        <v>10020</v>
      </c>
      <c r="P12" s="228">
        <f t="shared" si="3"/>
        <v>-0.005952380952380952</v>
      </c>
    </row>
    <row r="13" spans="1:16" ht="12.75">
      <c r="A13" s="197" t="s">
        <v>13</v>
      </c>
      <c r="B13" s="230">
        <v>3337</v>
      </c>
      <c r="C13" s="229">
        <v>2232</v>
      </c>
      <c r="D13" s="226">
        <f t="shared" si="4"/>
        <v>-0.3311357506742583</v>
      </c>
      <c r="E13" s="234">
        <v>6527</v>
      </c>
      <c r="F13" s="231">
        <v>7468</v>
      </c>
      <c r="G13" s="226">
        <f t="shared" si="5"/>
        <v>0.14417036923548338</v>
      </c>
      <c r="H13" s="230">
        <v>532</v>
      </c>
      <c r="I13" s="229">
        <v>677</v>
      </c>
      <c r="J13" s="226">
        <f>(I13-H13)/H13</f>
        <v>0.2725563909774436</v>
      </c>
      <c r="K13" s="230">
        <v>706</v>
      </c>
      <c r="L13" s="229">
        <v>533</v>
      </c>
      <c r="M13" s="226">
        <f t="shared" si="0"/>
        <v>-0.24504249291784702</v>
      </c>
      <c r="N13" s="230">
        <f t="shared" si="1"/>
        <v>11102</v>
      </c>
      <c r="O13" s="225">
        <f t="shared" si="2"/>
        <v>10910</v>
      </c>
      <c r="P13" s="228">
        <f t="shared" si="3"/>
        <v>-0.017294181228607458</v>
      </c>
    </row>
    <row r="14" spans="1:16" ht="12.75">
      <c r="A14" s="197" t="s">
        <v>14</v>
      </c>
      <c r="B14" s="230">
        <v>7018</v>
      </c>
      <c r="C14" s="229">
        <v>6519</v>
      </c>
      <c r="D14" s="226">
        <f t="shared" si="4"/>
        <v>-0.07110287831290966</v>
      </c>
      <c r="E14" s="234">
        <v>6988</v>
      </c>
      <c r="F14" s="231">
        <v>7145</v>
      </c>
      <c r="G14" s="226">
        <f t="shared" si="5"/>
        <v>0.022467086433886663</v>
      </c>
      <c r="H14" s="500">
        <v>166</v>
      </c>
      <c r="I14" s="232">
        <v>54</v>
      </c>
      <c r="J14" s="226">
        <f>(I14-H14)/H14</f>
        <v>-0.6746987951807228</v>
      </c>
      <c r="K14" s="230">
        <v>956</v>
      </c>
      <c r="L14" s="229">
        <v>2240</v>
      </c>
      <c r="M14" s="226">
        <f t="shared" si="0"/>
        <v>1.3430962343096233</v>
      </c>
      <c r="N14" s="230">
        <f t="shared" si="1"/>
        <v>15128</v>
      </c>
      <c r="O14" s="229">
        <f t="shared" si="2"/>
        <v>15958</v>
      </c>
      <c r="P14" s="228">
        <f t="shared" si="3"/>
        <v>0.05486515071390798</v>
      </c>
    </row>
    <row r="15" spans="1:16" ht="12.75">
      <c r="A15" s="197" t="s">
        <v>15</v>
      </c>
      <c r="B15" s="230">
        <v>141</v>
      </c>
      <c r="C15" s="229">
        <v>168</v>
      </c>
      <c r="D15" s="226">
        <f t="shared" si="4"/>
        <v>0.19148936170212766</v>
      </c>
      <c r="E15" s="234">
        <v>556</v>
      </c>
      <c r="F15" s="231">
        <v>347</v>
      </c>
      <c r="G15" s="226">
        <f t="shared" si="5"/>
        <v>-0.37589928057553956</v>
      </c>
      <c r="H15" s="500">
        <v>44</v>
      </c>
      <c r="I15" s="232"/>
      <c r="J15" s="226">
        <f>(I15-H15)/H15</f>
        <v>-1</v>
      </c>
      <c r="K15" s="230">
        <v>155</v>
      </c>
      <c r="L15" s="229">
        <v>110</v>
      </c>
      <c r="M15" s="226">
        <f t="shared" si="0"/>
        <v>-0.2903225806451613</v>
      </c>
      <c r="N15" s="230">
        <f t="shared" si="1"/>
        <v>896</v>
      </c>
      <c r="O15" s="229">
        <f t="shared" si="2"/>
        <v>625</v>
      </c>
      <c r="P15" s="228">
        <f t="shared" si="3"/>
        <v>-0.30245535714285715</v>
      </c>
    </row>
    <row r="16" spans="1:16" ht="12.75">
      <c r="A16" s="197" t="s">
        <v>169</v>
      </c>
      <c r="B16" s="230"/>
      <c r="C16" s="229"/>
      <c r="D16" s="226"/>
      <c r="E16" s="234"/>
      <c r="F16" s="231"/>
      <c r="G16" s="226"/>
      <c r="H16" s="500"/>
      <c r="I16" s="232"/>
      <c r="J16" s="226"/>
      <c r="K16" s="230">
        <v>2</v>
      </c>
      <c r="L16" s="229">
        <v>7</v>
      </c>
      <c r="M16" s="226">
        <f t="shared" si="0"/>
        <v>2.5</v>
      </c>
      <c r="N16" s="230">
        <f t="shared" si="1"/>
        <v>2</v>
      </c>
      <c r="O16" s="229">
        <f t="shared" si="2"/>
        <v>7</v>
      </c>
      <c r="P16" s="228">
        <f t="shared" si="3"/>
        <v>2.5</v>
      </c>
    </row>
    <row r="17" spans="1:16" ht="12.75">
      <c r="A17" s="197" t="s">
        <v>30</v>
      </c>
      <c r="B17" s="230">
        <v>45</v>
      </c>
      <c r="C17" s="229">
        <v>123</v>
      </c>
      <c r="D17" s="226">
        <f t="shared" si="4"/>
        <v>1.7333333333333334</v>
      </c>
      <c r="E17" s="234">
        <v>935</v>
      </c>
      <c r="F17" s="231">
        <v>723</v>
      </c>
      <c r="G17" s="226">
        <f t="shared" si="5"/>
        <v>-0.2267379679144385</v>
      </c>
      <c r="H17" s="334"/>
      <c r="I17" s="233"/>
      <c r="J17" s="226"/>
      <c r="K17" s="230">
        <v>318</v>
      </c>
      <c r="L17" s="229">
        <v>265</v>
      </c>
      <c r="M17" s="226">
        <f t="shared" si="0"/>
        <v>-0.16666666666666666</v>
      </c>
      <c r="N17" s="230">
        <f t="shared" si="1"/>
        <v>1298</v>
      </c>
      <c r="O17" s="229">
        <f t="shared" si="2"/>
        <v>1111</v>
      </c>
      <c r="P17" s="228">
        <f t="shared" si="3"/>
        <v>-0.1440677966101695</v>
      </c>
    </row>
    <row r="18" spans="1:16" s="367" customFormat="1" ht="12.75">
      <c r="A18" s="199" t="s">
        <v>31</v>
      </c>
      <c r="B18" s="251">
        <v>313</v>
      </c>
      <c r="C18" s="248">
        <v>269</v>
      </c>
      <c r="D18" s="365">
        <f t="shared" si="4"/>
        <v>-0.14057507987220447</v>
      </c>
      <c r="E18" s="302">
        <v>80</v>
      </c>
      <c r="F18" s="253">
        <v>69</v>
      </c>
      <c r="G18" s="365">
        <f t="shared" si="5"/>
        <v>-0.1375</v>
      </c>
      <c r="H18" s="300"/>
      <c r="I18" s="265"/>
      <c r="J18" s="365"/>
      <c r="K18" s="251">
        <v>6</v>
      </c>
      <c r="L18" s="248">
        <v>4</v>
      </c>
      <c r="M18" s="365">
        <f t="shared" si="0"/>
        <v>-0.3333333333333333</v>
      </c>
      <c r="N18" s="251">
        <f t="shared" si="1"/>
        <v>399</v>
      </c>
      <c r="O18" s="248">
        <f t="shared" si="2"/>
        <v>342</v>
      </c>
      <c r="P18" s="366">
        <f t="shared" si="3"/>
        <v>-0.14285714285714285</v>
      </c>
    </row>
    <row r="19" spans="1:16" ht="12.75">
      <c r="A19" s="197" t="s">
        <v>19</v>
      </c>
      <c r="B19" s="230">
        <v>268</v>
      </c>
      <c r="C19" s="229">
        <v>200</v>
      </c>
      <c r="D19" s="226">
        <f t="shared" si="4"/>
        <v>-0.2537313432835821</v>
      </c>
      <c r="E19" s="234">
        <v>1833</v>
      </c>
      <c r="F19" s="231">
        <v>1513</v>
      </c>
      <c r="G19" s="226">
        <f t="shared" si="5"/>
        <v>-0.1745771958537916</v>
      </c>
      <c r="H19" s="500">
        <v>368</v>
      </c>
      <c r="I19" s="232">
        <v>264</v>
      </c>
      <c r="J19" s="226">
        <f>(I19-H19)/H19</f>
        <v>-0.2826086956521739</v>
      </c>
      <c r="K19" s="230">
        <v>265</v>
      </c>
      <c r="L19" s="229">
        <v>298</v>
      </c>
      <c r="M19" s="226">
        <f t="shared" si="0"/>
        <v>0.12452830188679245</v>
      </c>
      <c r="N19" s="251">
        <f t="shared" si="1"/>
        <v>2734</v>
      </c>
      <c r="O19" s="229">
        <f t="shared" si="2"/>
        <v>2275</v>
      </c>
      <c r="P19" s="228">
        <f t="shared" si="3"/>
        <v>-0.16788588149231895</v>
      </c>
    </row>
    <row r="20" spans="1:16" ht="12.75">
      <c r="A20" s="197" t="s">
        <v>33</v>
      </c>
      <c r="B20" s="230"/>
      <c r="C20" s="229"/>
      <c r="D20" s="226"/>
      <c r="E20" s="230"/>
      <c r="F20" s="229"/>
      <c r="G20" s="226"/>
      <c r="H20" s="332"/>
      <c r="I20" s="333"/>
      <c r="J20" s="226"/>
      <c r="K20" s="334"/>
      <c r="L20" s="231"/>
      <c r="M20" s="226"/>
      <c r="N20" s="230"/>
      <c r="O20" s="229"/>
      <c r="P20" s="228"/>
    </row>
    <row r="21" spans="1:16" ht="12.75">
      <c r="A21" s="315" t="s">
        <v>170</v>
      </c>
      <c r="B21" s="325"/>
      <c r="C21" s="326"/>
      <c r="D21" s="235"/>
      <c r="E21" s="325"/>
      <c r="F21" s="326"/>
      <c r="G21" s="226"/>
      <c r="H21" s="327"/>
      <c r="I21" s="328"/>
      <c r="J21" s="226"/>
      <c r="K21" s="329"/>
      <c r="L21" s="330"/>
      <c r="M21" s="335"/>
      <c r="N21" s="331"/>
      <c r="O21" s="229"/>
      <c r="P21" s="270"/>
    </row>
    <row r="22" spans="1:16" ht="12.75">
      <c r="A22" s="236" t="s">
        <v>21</v>
      </c>
      <c r="B22" s="237">
        <f>SUM(B10:B21)</f>
        <v>27998</v>
      </c>
      <c r="C22" s="238">
        <f>SUM(C10:C21)</f>
        <v>24684</v>
      </c>
      <c r="D22" s="239">
        <f>(C22-B22)/B22</f>
        <v>-0.11836559754268162</v>
      </c>
      <c r="E22" s="237">
        <f>SUM(E10:E21)</f>
        <v>20893</v>
      </c>
      <c r="F22" s="238">
        <f>SUM(F10:F21)</f>
        <v>21209</v>
      </c>
      <c r="G22" s="240">
        <f>(F22-E22)/E22</f>
        <v>0.015124682908151055</v>
      </c>
      <c r="H22" s="237">
        <f>SUM(H10:H21)</f>
        <v>1586</v>
      </c>
      <c r="I22" s="238">
        <f>SUM(I10:I21)</f>
        <v>1430</v>
      </c>
      <c r="J22" s="239">
        <f>(I22-H22)/H22</f>
        <v>-0.09836065573770492</v>
      </c>
      <c r="K22" s="237">
        <f>SUM(K10:K21)</f>
        <v>4128</v>
      </c>
      <c r="L22" s="238">
        <f>SUM(L10:L21)</f>
        <v>5351</v>
      </c>
      <c r="M22" s="240">
        <f>(L22-K22)/K22</f>
        <v>0.29626937984496127</v>
      </c>
      <c r="N22" s="237">
        <f>SUM(N10:N21)</f>
        <v>54605</v>
      </c>
      <c r="O22" s="238">
        <f>SUM(O10:O21)</f>
        <v>52674</v>
      </c>
      <c r="P22" s="239">
        <f>(O22-N22)/N22</f>
        <v>-0.035363061990660194</v>
      </c>
    </row>
    <row r="23" spans="1:16" ht="12.75">
      <c r="A23" s="224"/>
      <c r="B23" s="224"/>
      <c r="C23" s="224"/>
      <c r="D23" s="224"/>
      <c r="E23" s="224"/>
      <c r="F23" s="224"/>
      <c r="G23" s="224"/>
      <c r="H23" s="224"/>
      <c r="I23" s="224"/>
      <c r="J23" s="224"/>
      <c r="K23" s="224"/>
      <c r="L23" s="224"/>
      <c r="M23" s="224"/>
      <c r="N23" s="224"/>
      <c r="O23" s="224"/>
      <c r="P23" s="224"/>
    </row>
    <row r="24" spans="1:16" ht="12.75">
      <c r="A24" s="224"/>
      <c r="B24" s="224"/>
      <c r="C24" s="224"/>
      <c r="D24" s="224"/>
      <c r="E24" s="224"/>
      <c r="F24" s="224"/>
      <c r="G24" s="224"/>
      <c r="H24" s="224"/>
      <c r="I24" s="224"/>
      <c r="J24" s="224"/>
      <c r="K24" s="224"/>
      <c r="L24" s="224"/>
      <c r="M24" s="224"/>
      <c r="N24" s="224"/>
      <c r="O24" s="224"/>
      <c r="P24" s="224"/>
    </row>
    <row r="25" spans="1:16" ht="12.75">
      <c r="A25" s="826" t="s">
        <v>46</v>
      </c>
      <c r="B25" s="826"/>
      <c r="C25" s="826"/>
      <c r="D25" s="826"/>
      <c r="E25" s="826"/>
      <c r="F25" s="826"/>
      <c r="G25" s="826"/>
      <c r="H25" s="826"/>
      <c r="I25" s="826"/>
      <c r="J25" s="826"/>
      <c r="K25" s="826"/>
      <c r="L25" s="826"/>
      <c r="M25" s="826"/>
      <c r="N25" s="826"/>
      <c r="O25" s="826"/>
      <c r="P25" s="826"/>
    </row>
    <row r="26" spans="1:16" ht="30.75" customHeight="1">
      <c r="A26" s="827" t="s">
        <v>565</v>
      </c>
      <c r="B26" s="827"/>
      <c r="C26" s="827"/>
      <c r="D26" s="827"/>
      <c r="E26" s="827"/>
      <c r="F26" s="827"/>
      <c r="G26" s="827"/>
      <c r="H26" s="827"/>
      <c r="I26" s="827"/>
      <c r="J26" s="827"/>
      <c r="K26" s="827"/>
      <c r="L26" s="827"/>
      <c r="M26" s="827"/>
      <c r="N26" s="827"/>
      <c r="O26" s="827"/>
      <c r="P26" s="167"/>
    </row>
    <row r="27" ht="12.75">
      <c r="A27" s="39" t="s">
        <v>496</v>
      </c>
    </row>
    <row r="28" ht="12.75">
      <c r="A28" s="39" t="s">
        <v>495</v>
      </c>
    </row>
    <row r="29" ht="12.75">
      <c r="A29" s="39" t="s">
        <v>494</v>
      </c>
    </row>
  </sheetData>
  <mergeCells count="13">
    <mergeCell ref="A5:N6"/>
    <mergeCell ref="A25:P25"/>
    <mergeCell ref="A26:O26"/>
    <mergeCell ref="A1:P1"/>
    <mergeCell ref="A2:N2"/>
    <mergeCell ref="B7:P7"/>
    <mergeCell ref="B8:D8"/>
    <mergeCell ref="E8:G8"/>
    <mergeCell ref="H8:J8"/>
    <mergeCell ref="K8:M8"/>
    <mergeCell ref="A7:A9"/>
    <mergeCell ref="A4:P4"/>
    <mergeCell ref="N8:P8"/>
  </mergeCells>
  <printOptions horizontalCentered="1"/>
  <pageMargins left="0.5" right="0.5" top="1" bottom="1" header="0.5" footer="0.5"/>
  <pageSetup firstPageNumber="16" useFirstPageNumber="1" horizontalDpi="600" verticalDpi="600" orientation="landscape" r:id="rId1"/>
  <headerFooter alignWithMargins="0">
    <oddFooter>&amp;L&amp;9 9/20/04&amp;CPage 16&amp;R&amp;9Office of IRAA 
</oddFooter>
  </headerFooter>
</worksheet>
</file>

<file path=xl/worksheets/sheet8.xml><?xml version="1.0" encoding="utf-8"?>
<worksheet xmlns="http://schemas.openxmlformats.org/spreadsheetml/2006/main" xmlns:r="http://schemas.openxmlformats.org/officeDocument/2006/relationships">
  <dimension ref="A1:AI134"/>
  <sheetViews>
    <sheetView zoomScale="75" zoomScaleNormal="75" workbookViewId="0" topLeftCell="A1">
      <selection activeCell="A1" sqref="A1"/>
    </sheetView>
  </sheetViews>
  <sheetFormatPr defaultColWidth="9.140625" defaultRowHeight="12.75"/>
  <cols>
    <col min="1" max="1" width="49.140625" style="167" bestFit="1" customWidth="1"/>
    <col min="2" max="3" width="8.28125" style="167" bestFit="1" customWidth="1"/>
    <col min="4" max="4" width="9.57421875" style="167" bestFit="1" customWidth="1"/>
    <col min="5" max="5" width="8.28125" style="167" bestFit="1" customWidth="1"/>
    <col min="6" max="6" width="7.57421875" style="167" customWidth="1"/>
    <col min="7" max="7" width="9.57421875" style="167" bestFit="1" customWidth="1"/>
    <col min="8" max="9" width="7.00390625" style="167" bestFit="1" customWidth="1"/>
    <col min="10" max="10" width="9.57421875" style="167" bestFit="1" customWidth="1"/>
    <col min="11" max="11" width="7.00390625" style="167" bestFit="1" customWidth="1"/>
    <col min="12" max="12" width="7.57421875" style="167" bestFit="1" customWidth="1"/>
    <col min="13" max="13" width="9.57421875" style="167" bestFit="1" customWidth="1"/>
    <col min="14" max="15" width="8.00390625" style="167" bestFit="1" customWidth="1"/>
    <col min="16" max="16" width="9.421875" style="167" bestFit="1" customWidth="1"/>
    <col min="17" max="16384" width="9.140625" style="167" customWidth="1"/>
  </cols>
  <sheetData>
    <row r="1" ht="12">
      <c r="A1" s="279" t="s">
        <v>0</v>
      </c>
    </row>
    <row r="2" spans="1:16" ht="12">
      <c r="A2" s="241" t="s">
        <v>497</v>
      </c>
      <c r="B2" s="217"/>
      <c r="C2" s="217"/>
      <c r="D2" s="217"/>
      <c r="E2" s="217"/>
      <c r="F2" s="217"/>
      <c r="G2" s="217"/>
      <c r="H2" s="217"/>
      <c r="I2" s="217"/>
      <c r="J2" s="217"/>
      <c r="K2" s="217"/>
      <c r="L2" s="217"/>
      <c r="M2" s="217"/>
      <c r="N2" s="217"/>
      <c r="O2" s="217"/>
      <c r="P2" s="217"/>
    </row>
    <row r="3" spans="1:16" ht="8.25" customHeight="1">
      <c r="A3" s="217"/>
      <c r="B3" s="217"/>
      <c r="C3" s="217"/>
      <c r="D3" s="217"/>
      <c r="E3" s="217"/>
      <c r="F3" s="217"/>
      <c r="G3" s="217"/>
      <c r="H3" s="217"/>
      <c r="I3" s="217"/>
      <c r="J3" s="217"/>
      <c r="K3" s="217"/>
      <c r="L3" s="217"/>
      <c r="M3" s="217"/>
      <c r="N3" s="217"/>
      <c r="O3" s="217"/>
      <c r="P3" s="217"/>
    </row>
    <row r="4" spans="1:16" ht="12">
      <c r="A4" s="828" t="s">
        <v>154</v>
      </c>
      <c r="B4" s="828"/>
      <c r="C4" s="828"/>
      <c r="D4" s="828"/>
      <c r="E4" s="828"/>
      <c r="F4" s="828"/>
      <c r="G4" s="828"/>
      <c r="H4" s="828"/>
      <c r="I4" s="828"/>
      <c r="J4" s="828"/>
      <c r="K4" s="828"/>
      <c r="L4" s="828"/>
      <c r="M4" s="828"/>
      <c r="N4" s="828"/>
      <c r="O4" s="828"/>
      <c r="P4" s="828"/>
    </row>
    <row r="5" spans="1:16" ht="12">
      <c r="A5" s="304"/>
      <c r="B5" s="304"/>
      <c r="C5" s="304"/>
      <c r="D5" s="304"/>
      <c r="E5" s="304"/>
      <c r="F5" s="304"/>
      <c r="G5" s="304"/>
      <c r="H5" s="304"/>
      <c r="I5" s="304"/>
      <c r="J5" s="304"/>
      <c r="K5" s="304"/>
      <c r="L5" s="304"/>
      <c r="M5" s="304"/>
      <c r="N5" s="304"/>
      <c r="O5" s="304"/>
      <c r="P5" s="304"/>
    </row>
    <row r="6" spans="1:16" s="279" customFormat="1" ht="12">
      <c r="A6" s="834" t="s">
        <v>133</v>
      </c>
      <c r="B6" s="829" t="s">
        <v>136</v>
      </c>
      <c r="C6" s="830"/>
      <c r="D6" s="831"/>
      <c r="E6" s="832" t="s">
        <v>151</v>
      </c>
      <c r="F6" s="830"/>
      <c r="G6" s="833"/>
      <c r="H6" s="829" t="s">
        <v>152</v>
      </c>
      <c r="I6" s="830"/>
      <c r="J6" s="833"/>
      <c r="K6" s="829" t="s">
        <v>147</v>
      </c>
      <c r="L6" s="830"/>
      <c r="M6" s="831"/>
      <c r="N6" s="829" t="s">
        <v>6</v>
      </c>
      <c r="O6" s="830"/>
      <c r="P6" s="831"/>
    </row>
    <row r="7" spans="1:16" s="296" customFormat="1" ht="24">
      <c r="A7" s="835"/>
      <c r="B7" s="378">
        <v>2003</v>
      </c>
      <c r="C7" s="379">
        <v>2004</v>
      </c>
      <c r="D7" s="193" t="s">
        <v>131</v>
      </c>
      <c r="E7" s="378">
        <v>2003</v>
      </c>
      <c r="F7" s="379">
        <v>2004</v>
      </c>
      <c r="G7" s="380" t="s">
        <v>131</v>
      </c>
      <c r="H7" s="378">
        <v>2003</v>
      </c>
      <c r="I7" s="379">
        <v>2004</v>
      </c>
      <c r="J7" s="380" t="s">
        <v>131</v>
      </c>
      <c r="K7" s="378">
        <v>2003</v>
      </c>
      <c r="L7" s="379">
        <v>2004</v>
      </c>
      <c r="M7" s="193" t="s">
        <v>131</v>
      </c>
      <c r="N7" s="378">
        <v>2003</v>
      </c>
      <c r="O7" s="379">
        <v>2004</v>
      </c>
      <c r="P7" s="193" t="s">
        <v>131</v>
      </c>
    </row>
    <row r="8" spans="1:16" ht="12.75">
      <c r="A8" s="411" t="s">
        <v>553</v>
      </c>
      <c r="B8" s="370"/>
      <c r="C8" s="508"/>
      <c r="D8" s="509"/>
      <c r="E8" s="377"/>
      <c r="F8" s="374"/>
      <c r="G8" s="376"/>
      <c r="H8" s="377"/>
      <c r="I8" s="374"/>
      <c r="J8" s="375"/>
      <c r="K8" s="370"/>
      <c r="L8" s="508"/>
      <c r="M8" s="509"/>
      <c r="N8" s="377"/>
      <c r="O8" s="374"/>
      <c r="P8" s="376"/>
    </row>
    <row r="9" spans="1:16" ht="12.75">
      <c r="A9" s="381" t="s">
        <v>53</v>
      </c>
      <c r="B9" s="251">
        <v>228</v>
      </c>
      <c r="C9" s="492">
        <v>76</v>
      </c>
      <c r="D9" s="270">
        <f>(C9-B9)/B9</f>
        <v>-0.6666666666666666</v>
      </c>
      <c r="E9" s="246">
        <v>48</v>
      </c>
      <c r="F9" s="244"/>
      <c r="G9" s="270">
        <f>(F9-E9)/E9</f>
        <v>-1</v>
      </c>
      <c r="H9" s="282">
        <v>144</v>
      </c>
      <c r="I9" s="244">
        <v>84</v>
      </c>
      <c r="J9" s="235">
        <f>(I9-H9)/H9</f>
        <v>-0.4166666666666667</v>
      </c>
      <c r="K9" s="222">
        <v>12</v>
      </c>
      <c r="L9" s="221">
        <v>56</v>
      </c>
      <c r="M9" s="270">
        <f>(L9-K9)/K9</f>
        <v>3.6666666666666665</v>
      </c>
      <c r="N9" s="252">
        <f>SUM(B9+E9+H9+K9)</f>
        <v>432</v>
      </c>
      <c r="O9" s="248">
        <f>SUM(C9+F9+I9+L9)</f>
        <v>216</v>
      </c>
      <c r="P9" s="249">
        <f aca="true" t="shared" si="0" ref="P9:P40">(O9-N9)/N9</f>
        <v>-0.5</v>
      </c>
    </row>
    <row r="10" spans="1:16" ht="12.75">
      <c r="A10" s="381" t="s">
        <v>54</v>
      </c>
      <c r="B10" s="251">
        <v>128</v>
      </c>
      <c r="C10" s="494">
        <v>216</v>
      </c>
      <c r="D10" s="270">
        <f aca="true" t="shared" si="1" ref="D10:D69">(C10-B10)/B10</f>
        <v>0.6875</v>
      </c>
      <c r="E10" s="246">
        <v>456</v>
      </c>
      <c r="F10" s="244">
        <v>308</v>
      </c>
      <c r="G10" s="270">
        <f>(F10-E10)/E10</f>
        <v>-0.32456140350877194</v>
      </c>
      <c r="H10" s="282"/>
      <c r="I10" s="244"/>
      <c r="J10" s="223"/>
      <c r="K10" s="269">
        <v>23</v>
      </c>
      <c r="L10" s="221">
        <v>17</v>
      </c>
      <c r="M10" s="270">
        <f>(L10-K10)/K10</f>
        <v>-0.2608695652173913</v>
      </c>
      <c r="N10" s="252">
        <f>SUM(B10+E10+H10+K10)</f>
        <v>607</v>
      </c>
      <c r="O10" s="248">
        <f aca="true" t="shared" si="2" ref="O10:O36">SUM(C10+F10+I10+L10)</f>
        <v>541</v>
      </c>
      <c r="P10" s="249">
        <f t="shared" si="0"/>
        <v>-0.10873146622734761</v>
      </c>
    </row>
    <row r="11" spans="1:16" ht="12.75">
      <c r="A11" s="381" t="s">
        <v>12</v>
      </c>
      <c r="B11" s="251"/>
      <c r="C11" s="248"/>
      <c r="D11" s="270"/>
      <c r="E11" s="246"/>
      <c r="F11" s="244"/>
      <c r="G11" s="270"/>
      <c r="H11" s="282"/>
      <c r="I11" s="244"/>
      <c r="J11" s="223"/>
      <c r="K11" s="222"/>
      <c r="L11" s="244"/>
      <c r="M11" s="249"/>
      <c r="N11" s="252"/>
      <c r="O11" s="248"/>
      <c r="P11" s="249"/>
    </row>
    <row r="12" spans="1:16" ht="12.75">
      <c r="A12" s="381" t="s">
        <v>56</v>
      </c>
      <c r="B12" s="251"/>
      <c r="C12" s="248"/>
      <c r="D12" s="270"/>
      <c r="E12" s="246"/>
      <c r="F12" s="244"/>
      <c r="G12" s="270"/>
      <c r="H12" s="282"/>
      <c r="I12" s="244"/>
      <c r="J12" s="223"/>
      <c r="K12" s="222">
        <v>7</v>
      </c>
      <c r="L12" s="244"/>
      <c r="M12" s="270">
        <f aca="true" t="shared" si="3" ref="M12:M18">(L12-K12)/K12</f>
        <v>-1</v>
      </c>
      <c r="N12" s="252">
        <f>SUM(B12+E12+H12+K12)</f>
        <v>7</v>
      </c>
      <c r="O12" s="248"/>
      <c r="P12" s="249">
        <f t="shared" si="0"/>
        <v>-1</v>
      </c>
    </row>
    <row r="13" spans="1:16" ht="12.75">
      <c r="A13" s="381" t="s">
        <v>57</v>
      </c>
      <c r="B13" s="251">
        <v>1376</v>
      </c>
      <c r="C13" s="493">
        <v>1116</v>
      </c>
      <c r="D13" s="270">
        <f t="shared" si="1"/>
        <v>-0.18895348837209303</v>
      </c>
      <c r="E13" s="282">
        <v>388</v>
      </c>
      <c r="F13" s="221">
        <v>432</v>
      </c>
      <c r="G13" s="270">
        <f>(F13-E13)/E13</f>
        <v>0.1134020618556701</v>
      </c>
      <c r="H13" s="282"/>
      <c r="I13" s="221"/>
      <c r="J13" s="235"/>
      <c r="K13" s="269">
        <v>83</v>
      </c>
      <c r="L13" s="221">
        <v>75</v>
      </c>
      <c r="M13" s="270">
        <f t="shared" si="3"/>
        <v>-0.0963855421686747</v>
      </c>
      <c r="N13" s="252">
        <f>SUM(B13+E13+H13+K13)</f>
        <v>1847</v>
      </c>
      <c r="O13" s="248">
        <f t="shared" si="2"/>
        <v>1623</v>
      </c>
      <c r="P13" s="249">
        <f t="shared" si="0"/>
        <v>-0.1212777476989713</v>
      </c>
    </row>
    <row r="14" spans="1:16" ht="12.75">
      <c r="A14" s="381" t="s">
        <v>58</v>
      </c>
      <c r="B14" s="251">
        <v>78</v>
      </c>
      <c r="C14" s="248">
        <v>52</v>
      </c>
      <c r="D14" s="270">
        <f t="shared" si="1"/>
        <v>-0.3333333333333333</v>
      </c>
      <c r="E14" s="282"/>
      <c r="F14" s="221"/>
      <c r="G14" s="270"/>
      <c r="H14" s="282"/>
      <c r="I14" s="244"/>
      <c r="J14" s="223"/>
      <c r="K14" s="269">
        <v>1</v>
      </c>
      <c r="L14" s="221"/>
      <c r="M14" s="270">
        <f t="shared" si="3"/>
        <v>-1</v>
      </c>
      <c r="N14" s="252">
        <f>SUM(B14+E14+H14+K14)</f>
        <v>79</v>
      </c>
      <c r="O14" s="248">
        <f t="shared" si="2"/>
        <v>52</v>
      </c>
      <c r="P14" s="249">
        <f t="shared" si="0"/>
        <v>-0.34177215189873417</v>
      </c>
    </row>
    <row r="15" spans="1:16" ht="12.75">
      <c r="A15" s="381" t="s">
        <v>59</v>
      </c>
      <c r="B15" s="251">
        <v>471</v>
      </c>
      <c r="C15" s="248">
        <v>555</v>
      </c>
      <c r="D15" s="270">
        <f t="shared" si="1"/>
        <v>0.17834394904458598</v>
      </c>
      <c r="E15" s="282">
        <v>446</v>
      </c>
      <c r="F15" s="221">
        <v>395</v>
      </c>
      <c r="G15" s="270">
        <f>(F15-E15)/E15</f>
        <v>-0.11434977578475336</v>
      </c>
      <c r="H15" s="282"/>
      <c r="I15" s="221"/>
      <c r="J15" s="235"/>
      <c r="K15" s="269"/>
      <c r="L15" s="221">
        <v>1</v>
      </c>
      <c r="M15" s="270"/>
      <c r="N15" s="252">
        <f>SUM(B15+E15+H15+K15)</f>
        <v>917</v>
      </c>
      <c r="O15" s="248">
        <f t="shared" si="2"/>
        <v>951</v>
      </c>
      <c r="P15" s="249">
        <f t="shared" si="0"/>
        <v>0.03707742639040349</v>
      </c>
    </row>
    <row r="16" spans="1:16" ht="12.75">
      <c r="A16" s="381" t="s">
        <v>141</v>
      </c>
      <c r="B16" s="251"/>
      <c r="C16" s="665">
        <v>8</v>
      </c>
      <c r="D16" s="270"/>
      <c r="E16" s="252"/>
      <c r="F16" s="221"/>
      <c r="G16" s="270"/>
      <c r="H16" s="282"/>
      <c r="I16" s="221"/>
      <c r="J16" s="223"/>
      <c r="K16" s="269"/>
      <c r="L16" s="221"/>
      <c r="M16" s="270"/>
      <c r="N16" s="252"/>
      <c r="O16" s="248">
        <f t="shared" si="2"/>
        <v>8</v>
      </c>
      <c r="P16" s="249"/>
    </row>
    <row r="17" spans="1:16" ht="12.75">
      <c r="A17" s="381" t="s">
        <v>60</v>
      </c>
      <c r="B17" s="251">
        <v>1119</v>
      </c>
      <c r="C17" s="248">
        <v>916</v>
      </c>
      <c r="D17" s="270">
        <f t="shared" si="1"/>
        <v>-0.18141197497765862</v>
      </c>
      <c r="E17" s="252">
        <v>290</v>
      </c>
      <c r="F17" s="244">
        <v>338</v>
      </c>
      <c r="G17" s="270">
        <f>(F17-E17)/E17</f>
        <v>0.16551724137931034</v>
      </c>
      <c r="H17" s="282"/>
      <c r="I17" s="244"/>
      <c r="J17" s="223"/>
      <c r="K17" s="269">
        <v>165</v>
      </c>
      <c r="L17" s="221">
        <v>101</v>
      </c>
      <c r="M17" s="270">
        <f t="shared" si="3"/>
        <v>-0.3878787878787879</v>
      </c>
      <c r="N17" s="252">
        <f>SUM(B17+E17+H17+K17)</f>
        <v>1574</v>
      </c>
      <c r="O17" s="248">
        <f t="shared" si="2"/>
        <v>1355</v>
      </c>
      <c r="P17" s="249">
        <f t="shared" si="0"/>
        <v>-0.13913595933926304</v>
      </c>
    </row>
    <row r="18" spans="1:16" ht="12.75">
      <c r="A18" s="381" t="s">
        <v>61</v>
      </c>
      <c r="B18" s="251"/>
      <c r="C18" s="248">
        <v>44</v>
      </c>
      <c r="D18" s="270"/>
      <c r="E18" s="252"/>
      <c r="F18" s="253"/>
      <c r="G18" s="270"/>
      <c r="H18" s="282"/>
      <c r="I18" s="244"/>
      <c r="J18" s="223"/>
      <c r="K18" s="269">
        <v>8</v>
      </c>
      <c r="L18" s="221">
        <v>30</v>
      </c>
      <c r="M18" s="270">
        <f t="shared" si="3"/>
        <v>2.75</v>
      </c>
      <c r="N18" s="252">
        <f>SUM(B18+E18+H18+K18)</f>
        <v>8</v>
      </c>
      <c r="O18" s="248">
        <f t="shared" si="2"/>
        <v>74</v>
      </c>
      <c r="P18" s="249">
        <f t="shared" si="0"/>
        <v>8.25</v>
      </c>
    </row>
    <row r="19" spans="1:16" ht="12.75">
      <c r="A19" s="381" t="s">
        <v>62</v>
      </c>
      <c r="B19" s="251"/>
      <c r="C19" s="248"/>
      <c r="D19" s="270"/>
      <c r="E19" s="282"/>
      <c r="F19" s="244"/>
      <c r="G19" s="270"/>
      <c r="H19" s="282"/>
      <c r="I19" s="244"/>
      <c r="J19" s="235"/>
      <c r="K19" s="269"/>
      <c r="L19" s="221"/>
      <c r="M19" s="270"/>
      <c r="N19" s="252"/>
      <c r="O19" s="248"/>
      <c r="P19" s="249"/>
    </row>
    <row r="20" spans="1:16" ht="12.75">
      <c r="A20" s="381" t="s">
        <v>63</v>
      </c>
      <c r="B20" s="251">
        <v>8</v>
      </c>
      <c r="C20" s="248"/>
      <c r="D20" s="270">
        <f t="shared" si="1"/>
        <v>-1</v>
      </c>
      <c r="E20" s="282"/>
      <c r="F20" s="253"/>
      <c r="G20" s="270"/>
      <c r="H20" s="282"/>
      <c r="I20" s="221"/>
      <c r="J20" s="235"/>
      <c r="K20" s="222"/>
      <c r="L20" s="221"/>
      <c r="M20" s="249"/>
      <c r="N20" s="252">
        <f>SUM(B20+E20+H20+K20)</f>
        <v>8</v>
      </c>
      <c r="O20" s="252"/>
      <c r="P20" s="249">
        <f t="shared" si="0"/>
        <v>-1</v>
      </c>
    </row>
    <row r="21" spans="1:16" ht="12.75">
      <c r="A21" s="381" t="s">
        <v>64</v>
      </c>
      <c r="B21" s="251">
        <v>1680</v>
      </c>
      <c r="C21" s="248">
        <v>1350</v>
      </c>
      <c r="D21" s="270"/>
      <c r="E21" s="252">
        <v>288</v>
      </c>
      <c r="F21" s="244">
        <v>220</v>
      </c>
      <c r="G21" s="270">
        <f>(F21-E21)/E21</f>
        <v>-0.2361111111111111</v>
      </c>
      <c r="H21" s="282"/>
      <c r="I21" s="244"/>
      <c r="J21" s="223"/>
      <c r="K21" s="222">
        <v>143</v>
      </c>
      <c r="L21" s="244">
        <v>151</v>
      </c>
      <c r="M21" s="249"/>
      <c r="N21" s="252">
        <f>SUM(B21+E21+H21+K21)</f>
        <v>2111</v>
      </c>
      <c r="O21" s="248"/>
      <c r="P21" s="249">
        <f t="shared" si="0"/>
        <v>-1</v>
      </c>
    </row>
    <row r="22" spans="1:16" ht="12.75">
      <c r="A22" s="381" t="s">
        <v>185</v>
      </c>
      <c r="B22" s="251"/>
      <c r="C22" s="248"/>
      <c r="D22" s="270"/>
      <c r="E22" s="252"/>
      <c r="F22" s="253"/>
      <c r="G22" s="270"/>
      <c r="H22" s="282"/>
      <c r="I22" s="221"/>
      <c r="J22" s="235"/>
      <c r="K22" s="269"/>
      <c r="L22" s="221"/>
      <c r="M22" s="270"/>
      <c r="N22" s="252"/>
      <c r="O22" s="248"/>
      <c r="P22" s="249"/>
    </row>
    <row r="23" spans="1:16" ht="12.75">
      <c r="A23" s="381" t="s">
        <v>66</v>
      </c>
      <c r="B23" s="251"/>
      <c r="C23" s="248"/>
      <c r="D23" s="270"/>
      <c r="E23" s="252"/>
      <c r="F23" s="221"/>
      <c r="G23" s="270"/>
      <c r="H23" s="282"/>
      <c r="I23" s="244"/>
      <c r="J23" s="235"/>
      <c r="K23" s="222">
        <v>43</v>
      </c>
      <c r="L23" s="244">
        <v>36</v>
      </c>
      <c r="M23" s="270"/>
      <c r="N23" s="252">
        <f>SUM(B23+E23+H23+K23)</f>
        <v>43</v>
      </c>
      <c r="O23" s="248">
        <f t="shared" si="2"/>
        <v>36</v>
      </c>
      <c r="P23" s="249">
        <f t="shared" si="0"/>
        <v>-0.16279069767441862</v>
      </c>
    </row>
    <row r="24" spans="1:16" ht="12.75">
      <c r="A24" s="381" t="s">
        <v>175</v>
      </c>
      <c r="B24" s="251">
        <v>28</v>
      </c>
      <c r="C24" s="248"/>
      <c r="D24" s="270">
        <f t="shared" si="1"/>
        <v>-1</v>
      </c>
      <c r="E24" s="252"/>
      <c r="F24" s="244">
        <v>12</v>
      </c>
      <c r="G24" s="270"/>
      <c r="H24" s="282"/>
      <c r="I24" s="244"/>
      <c r="J24" s="223"/>
      <c r="K24" s="269"/>
      <c r="L24" s="221"/>
      <c r="M24" s="270"/>
      <c r="N24" s="252">
        <f>SUM(B24+E24+H24+K24)</f>
        <v>28</v>
      </c>
      <c r="O24" s="248">
        <f t="shared" si="2"/>
        <v>12</v>
      </c>
      <c r="P24" s="249">
        <f t="shared" si="0"/>
        <v>-0.5714285714285714</v>
      </c>
    </row>
    <row r="25" spans="1:16" ht="12.75">
      <c r="A25" s="381" t="s">
        <v>67</v>
      </c>
      <c r="B25" s="251">
        <v>5</v>
      </c>
      <c r="C25" s="248"/>
      <c r="D25" s="270">
        <f t="shared" si="1"/>
        <v>-1</v>
      </c>
      <c r="E25" s="252"/>
      <c r="F25" s="244"/>
      <c r="G25" s="270"/>
      <c r="H25" s="282"/>
      <c r="I25" s="244"/>
      <c r="J25" s="223"/>
      <c r="K25" s="222"/>
      <c r="L25" s="244"/>
      <c r="M25" s="270"/>
      <c r="N25" s="252">
        <f>SUM(B25+E25+H25+K25)</f>
        <v>5</v>
      </c>
      <c r="O25" s="248">
        <f t="shared" si="2"/>
        <v>0</v>
      </c>
      <c r="P25" s="249">
        <f t="shared" si="0"/>
        <v>-1</v>
      </c>
    </row>
    <row r="26" spans="1:16" ht="12.75">
      <c r="A26" s="381" t="s">
        <v>69</v>
      </c>
      <c r="B26" s="251"/>
      <c r="C26" s="248"/>
      <c r="D26" s="270"/>
      <c r="E26" s="252"/>
      <c r="F26" s="253"/>
      <c r="G26" s="270"/>
      <c r="H26" s="282"/>
      <c r="I26" s="221"/>
      <c r="J26" s="235"/>
      <c r="K26" s="269">
        <v>38</v>
      </c>
      <c r="L26" s="221">
        <v>51</v>
      </c>
      <c r="M26" s="270">
        <f aca="true" t="shared" si="4" ref="M26:M36">(L26-K26)/K26</f>
        <v>0.34210526315789475</v>
      </c>
      <c r="N26" s="252">
        <f>SUM(B26+E26+H26+K26)</f>
        <v>38</v>
      </c>
      <c r="O26" s="248">
        <f t="shared" si="2"/>
        <v>51</v>
      </c>
      <c r="P26" s="249">
        <f t="shared" si="0"/>
        <v>0.34210526315789475</v>
      </c>
    </row>
    <row r="27" spans="1:16" ht="12.75">
      <c r="A27" s="381" t="s">
        <v>70</v>
      </c>
      <c r="B27" s="251">
        <v>301</v>
      </c>
      <c r="C27" s="248">
        <v>255</v>
      </c>
      <c r="D27" s="270">
        <f t="shared" si="1"/>
        <v>-0.15282392026578073</v>
      </c>
      <c r="E27" s="252"/>
      <c r="F27" s="253"/>
      <c r="G27" s="270"/>
      <c r="H27" s="282"/>
      <c r="I27" s="244"/>
      <c r="J27" s="235"/>
      <c r="K27" s="269">
        <v>313</v>
      </c>
      <c r="L27" s="221">
        <v>203</v>
      </c>
      <c r="M27" s="270">
        <f t="shared" si="4"/>
        <v>-0.3514376996805112</v>
      </c>
      <c r="N27" s="252">
        <f>SUM(B27+E27+H27+K27)</f>
        <v>614</v>
      </c>
      <c r="O27" s="248">
        <f t="shared" si="2"/>
        <v>458</v>
      </c>
      <c r="P27" s="249">
        <f t="shared" si="0"/>
        <v>-0.254071661237785</v>
      </c>
    </row>
    <row r="28" spans="1:16" ht="12.75">
      <c r="A28" s="381" t="s">
        <v>166</v>
      </c>
      <c r="B28" s="251"/>
      <c r="C28" s="248"/>
      <c r="D28" s="270"/>
      <c r="E28" s="252"/>
      <c r="F28" s="244"/>
      <c r="G28" s="270"/>
      <c r="H28" s="282"/>
      <c r="I28" s="244"/>
      <c r="J28" s="235"/>
      <c r="K28" s="269"/>
      <c r="L28" s="221"/>
      <c r="M28" s="270"/>
      <c r="N28" s="252"/>
      <c r="O28" s="248"/>
      <c r="P28" s="249"/>
    </row>
    <row r="29" spans="1:16" ht="12.75">
      <c r="A29" s="381" t="s">
        <v>72</v>
      </c>
      <c r="B29" s="251">
        <v>358</v>
      </c>
      <c r="C29" s="248">
        <v>292</v>
      </c>
      <c r="D29" s="270">
        <f t="shared" si="1"/>
        <v>-0.18435754189944134</v>
      </c>
      <c r="E29" s="282">
        <v>42</v>
      </c>
      <c r="F29" s="244">
        <v>75</v>
      </c>
      <c r="G29" s="270">
        <f>(F29-E29)/E29</f>
        <v>0.7857142857142857</v>
      </c>
      <c r="H29" s="282"/>
      <c r="I29" s="244"/>
      <c r="J29" s="235"/>
      <c r="K29" s="269">
        <v>113</v>
      </c>
      <c r="L29" s="244">
        <v>116</v>
      </c>
      <c r="M29" s="270">
        <f t="shared" si="4"/>
        <v>0.02654867256637168</v>
      </c>
      <c r="N29" s="252">
        <f aca="true" t="shared" si="5" ref="N29:N36">SUM(B29+E29+H29+K29)</f>
        <v>513</v>
      </c>
      <c r="O29" s="248">
        <f t="shared" si="2"/>
        <v>483</v>
      </c>
      <c r="P29" s="249">
        <f t="shared" si="0"/>
        <v>-0.05847953216374269</v>
      </c>
    </row>
    <row r="30" spans="1:16" ht="12.75">
      <c r="A30" s="381" t="s">
        <v>74</v>
      </c>
      <c r="B30" s="251">
        <v>444</v>
      </c>
      <c r="C30" s="248">
        <v>460</v>
      </c>
      <c r="D30" s="270">
        <f t="shared" si="1"/>
        <v>0.036036036036036036</v>
      </c>
      <c r="E30" s="252">
        <v>80</v>
      </c>
      <c r="F30" s="244"/>
      <c r="G30" s="270"/>
      <c r="H30" s="282"/>
      <c r="I30" s="244"/>
      <c r="J30" s="223"/>
      <c r="K30" s="269">
        <v>23</v>
      </c>
      <c r="L30" s="221">
        <v>8</v>
      </c>
      <c r="M30" s="270">
        <f t="shared" si="4"/>
        <v>-0.6521739130434783</v>
      </c>
      <c r="N30" s="252">
        <f t="shared" si="5"/>
        <v>547</v>
      </c>
      <c r="O30" s="248">
        <f t="shared" si="2"/>
        <v>468</v>
      </c>
      <c r="P30" s="249">
        <f t="shared" si="0"/>
        <v>-0.14442413162705667</v>
      </c>
    </row>
    <row r="31" spans="1:16" ht="12.75">
      <c r="A31" s="381" t="s">
        <v>76</v>
      </c>
      <c r="B31" s="251">
        <v>468</v>
      </c>
      <c r="C31" s="248">
        <v>408</v>
      </c>
      <c r="D31" s="270">
        <f t="shared" si="1"/>
        <v>-0.1282051282051282</v>
      </c>
      <c r="E31" s="252">
        <v>72</v>
      </c>
      <c r="F31" s="253">
        <v>48</v>
      </c>
      <c r="G31" s="270">
        <f>(F31-E31)/E31</f>
        <v>-0.3333333333333333</v>
      </c>
      <c r="H31" s="282"/>
      <c r="I31" s="244"/>
      <c r="J31" s="235"/>
      <c r="K31" s="269">
        <v>16</v>
      </c>
      <c r="L31" s="221">
        <v>18</v>
      </c>
      <c r="M31" s="270">
        <f t="shared" si="4"/>
        <v>0.125</v>
      </c>
      <c r="N31" s="252">
        <f t="shared" si="5"/>
        <v>556</v>
      </c>
      <c r="O31" s="248">
        <f t="shared" si="2"/>
        <v>474</v>
      </c>
      <c r="P31" s="249">
        <f t="shared" si="0"/>
        <v>-0.1474820143884892</v>
      </c>
    </row>
    <row r="32" spans="1:16" ht="12.75">
      <c r="A32" s="381" t="s">
        <v>77</v>
      </c>
      <c r="B32" s="251">
        <v>1152</v>
      </c>
      <c r="C32" s="248">
        <v>1012</v>
      </c>
      <c r="D32" s="270">
        <f t="shared" si="1"/>
        <v>-0.12152777777777778</v>
      </c>
      <c r="E32" s="252">
        <v>264</v>
      </c>
      <c r="F32" s="253">
        <v>244</v>
      </c>
      <c r="G32" s="270">
        <f>(F32-E32)/E32</f>
        <v>-0.07575757575757576</v>
      </c>
      <c r="H32" s="282"/>
      <c r="I32" s="244"/>
      <c r="J32" s="223"/>
      <c r="K32" s="269">
        <v>14</v>
      </c>
      <c r="L32" s="221">
        <v>33</v>
      </c>
      <c r="M32" s="270">
        <f t="shared" si="4"/>
        <v>1.3571428571428572</v>
      </c>
      <c r="N32" s="252">
        <f t="shared" si="5"/>
        <v>1430</v>
      </c>
      <c r="O32" s="248">
        <f t="shared" si="2"/>
        <v>1289</v>
      </c>
      <c r="P32" s="249">
        <f t="shared" si="0"/>
        <v>-0.0986013986013986</v>
      </c>
    </row>
    <row r="33" spans="1:16" ht="12.75">
      <c r="A33" s="381" t="s">
        <v>79</v>
      </c>
      <c r="B33" s="251">
        <v>356</v>
      </c>
      <c r="C33" s="248">
        <v>290</v>
      </c>
      <c r="D33" s="270">
        <f t="shared" si="1"/>
        <v>-0.1853932584269663</v>
      </c>
      <c r="E33" s="282">
        <v>64</v>
      </c>
      <c r="F33" s="221">
        <v>160</v>
      </c>
      <c r="G33" s="270">
        <f>(F33-E33)/E33</f>
        <v>1.5</v>
      </c>
      <c r="H33" s="282"/>
      <c r="I33" s="244"/>
      <c r="J33" s="235"/>
      <c r="K33" s="205">
        <v>150</v>
      </c>
      <c r="L33" s="221">
        <v>171</v>
      </c>
      <c r="M33" s="270">
        <f t="shared" si="4"/>
        <v>0.14</v>
      </c>
      <c r="N33" s="252">
        <f t="shared" si="5"/>
        <v>570</v>
      </c>
      <c r="O33" s="248">
        <f t="shared" si="2"/>
        <v>621</v>
      </c>
      <c r="P33" s="249">
        <f t="shared" si="0"/>
        <v>0.08947368421052632</v>
      </c>
    </row>
    <row r="34" spans="1:16" ht="12.75">
      <c r="A34" s="381" t="s">
        <v>80</v>
      </c>
      <c r="B34" s="251">
        <v>522</v>
      </c>
      <c r="C34" s="248">
        <v>442</v>
      </c>
      <c r="D34" s="270">
        <f t="shared" si="1"/>
        <v>-0.1532567049808429</v>
      </c>
      <c r="E34" s="252">
        <v>442</v>
      </c>
      <c r="F34" s="253">
        <v>521</v>
      </c>
      <c r="G34" s="270">
        <f>(F34-E34)/E34</f>
        <v>0.17873303167420815</v>
      </c>
      <c r="H34" s="282"/>
      <c r="I34" s="244"/>
      <c r="J34" s="223"/>
      <c r="K34" s="269">
        <v>6</v>
      </c>
      <c r="L34" s="221">
        <v>6</v>
      </c>
      <c r="M34" s="270">
        <f t="shared" si="4"/>
        <v>0</v>
      </c>
      <c r="N34" s="252">
        <f t="shared" si="5"/>
        <v>970</v>
      </c>
      <c r="O34" s="248">
        <f t="shared" si="2"/>
        <v>969</v>
      </c>
      <c r="P34" s="249">
        <f t="shared" si="0"/>
        <v>-0.0010309278350515464</v>
      </c>
    </row>
    <row r="35" spans="1:16" ht="12.75">
      <c r="A35" s="381" t="s">
        <v>127</v>
      </c>
      <c r="B35" s="251"/>
      <c r="C35" s="248"/>
      <c r="D35" s="270"/>
      <c r="E35" s="282"/>
      <c r="F35" s="253"/>
      <c r="G35" s="249"/>
      <c r="H35" s="282"/>
      <c r="I35" s="244"/>
      <c r="J35" s="223"/>
      <c r="K35" s="269">
        <v>3</v>
      </c>
      <c r="L35" s="221"/>
      <c r="M35" s="270">
        <f t="shared" si="4"/>
        <v>-1</v>
      </c>
      <c r="N35" s="252">
        <f t="shared" si="5"/>
        <v>3</v>
      </c>
      <c r="O35" s="248"/>
      <c r="P35" s="249">
        <f t="shared" si="0"/>
        <v>-1</v>
      </c>
    </row>
    <row r="36" spans="1:16" ht="12.75">
      <c r="A36" s="95" t="s">
        <v>558</v>
      </c>
      <c r="B36" s="710">
        <f>SUM(B9:B35)</f>
        <v>8722</v>
      </c>
      <c r="C36" s="254">
        <f>SUM(C9:C35)</f>
        <v>7492</v>
      </c>
      <c r="D36" s="517">
        <f t="shared" si="1"/>
        <v>-0.1410227012153176</v>
      </c>
      <c r="E36" s="729">
        <f>SUM(E9:E35)</f>
        <v>2880</v>
      </c>
      <c r="F36" s="730">
        <f>SUM(F9:F35)</f>
        <v>2753</v>
      </c>
      <c r="G36" s="255">
        <f>(F36-E36)/E36</f>
        <v>-0.044097222222222225</v>
      </c>
      <c r="H36" s="710">
        <f>SUM(H9:H35)</f>
        <v>144</v>
      </c>
      <c r="I36" s="731">
        <f>SUM(I9:I35)</f>
        <v>84</v>
      </c>
      <c r="J36" s="726">
        <f>(I36-H36)/H36</f>
        <v>-0.4166666666666667</v>
      </c>
      <c r="K36" s="710">
        <f>SUM(K9:K35)</f>
        <v>1161</v>
      </c>
      <c r="L36" s="254">
        <f>SUM(L9:L35)</f>
        <v>1073</v>
      </c>
      <c r="M36" s="517">
        <f t="shared" si="4"/>
        <v>-0.07579672695951765</v>
      </c>
      <c r="N36" s="730">
        <f t="shared" si="5"/>
        <v>12907</v>
      </c>
      <c r="O36" s="254">
        <f t="shared" si="2"/>
        <v>11402</v>
      </c>
      <c r="P36" s="255">
        <f t="shared" si="0"/>
        <v>-0.11660339350739908</v>
      </c>
    </row>
    <row r="37" spans="1:16" ht="12.75">
      <c r="A37" s="724" t="s">
        <v>556</v>
      </c>
      <c r="B37" s="661"/>
      <c r="C37" s="662"/>
      <c r="D37" s="663"/>
      <c r="E37" s="664"/>
      <c r="F37" s="665"/>
      <c r="G37" s="666"/>
      <c r="H37" s="664"/>
      <c r="I37" s="168"/>
      <c r="J37" s="667"/>
      <c r="K37" s="668"/>
      <c r="L37" s="168"/>
      <c r="M37" s="663"/>
      <c r="N37" s="669"/>
      <c r="O37" s="669"/>
      <c r="P37" s="666"/>
    </row>
    <row r="38" spans="1:16" ht="12.75">
      <c r="A38" s="142" t="s">
        <v>563</v>
      </c>
      <c r="B38" s="251"/>
      <c r="C38" s="248"/>
      <c r="D38" s="270"/>
      <c r="E38" s="282"/>
      <c r="F38" s="253"/>
      <c r="G38" s="249"/>
      <c r="H38" s="282"/>
      <c r="I38" s="221"/>
      <c r="J38" s="223"/>
      <c r="K38" s="251">
        <v>58</v>
      </c>
      <c r="L38" s="252">
        <v>19</v>
      </c>
      <c r="M38" s="270"/>
      <c r="N38" s="252">
        <v>58</v>
      </c>
      <c r="O38" s="252">
        <v>19</v>
      </c>
      <c r="P38" s="249">
        <f t="shared" si="0"/>
        <v>-0.6724137931034483</v>
      </c>
    </row>
    <row r="39" spans="1:16" ht="12.75">
      <c r="A39" s="142" t="s">
        <v>263</v>
      </c>
      <c r="B39" s="678"/>
      <c r="C39" s="522"/>
      <c r="D39" s="228"/>
      <c r="E39" s="346"/>
      <c r="F39" s="679"/>
      <c r="G39" s="366"/>
      <c r="H39" s="346"/>
      <c r="I39" s="680"/>
      <c r="J39" s="365"/>
      <c r="K39" s="678">
        <v>1</v>
      </c>
      <c r="L39" s="537">
        <v>5</v>
      </c>
      <c r="M39" s="228"/>
      <c r="N39" s="537">
        <v>1</v>
      </c>
      <c r="O39" s="537">
        <v>5</v>
      </c>
      <c r="P39" s="249">
        <f t="shared" si="0"/>
        <v>4</v>
      </c>
    </row>
    <row r="40" spans="1:16" ht="12">
      <c r="A40" s="382" t="s">
        <v>16</v>
      </c>
      <c r="B40" s="670"/>
      <c r="C40" s="671"/>
      <c r="D40" s="672"/>
      <c r="E40" s="673"/>
      <c r="F40" s="671"/>
      <c r="G40" s="674"/>
      <c r="H40" s="675"/>
      <c r="I40" s="676"/>
      <c r="J40" s="677"/>
      <c r="K40" s="670">
        <f>SUM(K38:K39)</f>
        <v>59</v>
      </c>
      <c r="L40" s="673">
        <f>SUM(L38:L39)</f>
        <v>24</v>
      </c>
      <c r="M40" s="674"/>
      <c r="N40" s="673">
        <f>SUM(N38:N39)</f>
        <v>59</v>
      </c>
      <c r="O40" s="673">
        <f>SUM(O38:O39)</f>
        <v>24</v>
      </c>
      <c r="P40" s="674">
        <f t="shared" si="0"/>
        <v>-0.5932203389830508</v>
      </c>
    </row>
    <row r="41" spans="1:16" ht="12.75">
      <c r="A41" s="724" t="s">
        <v>550</v>
      </c>
      <c r="B41" s="683"/>
      <c r="C41" s="684"/>
      <c r="D41" s="685"/>
      <c r="E41" s="686"/>
      <c r="F41" s="684"/>
      <c r="G41" s="687"/>
      <c r="H41" s="688"/>
      <c r="I41" s="689"/>
      <c r="J41" s="690"/>
      <c r="K41" s="683"/>
      <c r="L41" s="684"/>
      <c r="M41" s="687"/>
      <c r="N41" s="691"/>
      <c r="O41" s="686"/>
      <c r="P41" s="692"/>
    </row>
    <row r="42" spans="1:16" ht="12.75">
      <c r="A42" s="381" t="s">
        <v>140</v>
      </c>
      <c r="B42" s="693"/>
      <c r="C42" s="694"/>
      <c r="D42" s="695"/>
      <c r="E42" s="696"/>
      <c r="F42" s="694"/>
      <c r="G42" s="697"/>
      <c r="H42" s="698"/>
      <c r="I42" s="699"/>
      <c r="J42" s="725"/>
      <c r="K42" s="700"/>
      <c r="L42" s="694"/>
      <c r="M42" s="701"/>
      <c r="N42" s="700"/>
      <c r="O42" s="694"/>
      <c r="P42" s="701"/>
    </row>
    <row r="43" spans="1:16" ht="12.75">
      <c r="A43" s="425" t="s">
        <v>138</v>
      </c>
      <c r="B43" s="693">
        <v>1031</v>
      </c>
      <c r="C43" s="703">
        <v>924</v>
      </c>
      <c r="D43" s="270">
        <f t="shared" si="1"/>
        <v>-0.1037827352085354</v>
      </c>
      <c r="E43" s="702">
        <v>170</v>
      </c>
      <c r="F43" s="703">
        <v>135</v>
      </c>
      <c r="G43" s="270">
        <f>(F43-E43)/E43</f>
        <v>-0.20588235294117646</v>
      </c>
      <c r="H43" s="698"/>
      <c r="I43" s="699"/>
      <c r="J43" s="725"/>
      <c r="K43" s="693">
        <v>69</v>
      </c>
      <c r="L43" s="703">
        <v>218</v>
      </c>
      <c r="M43" s="270">
        <f aca="true" t="shared" si="6" ref="M43:M53">(L43-K43)/K43</f>
        <v>2.1594202898550723</v>
      </c>
      <c r="N43" s="704">
        <f>SUM(B43+E43+H43+K43)</f>
        <v>1270</v>
      </c>
      <c r="O43" s="705">
        <f>SUM(C43+F43+I43+L43)</f>
        <v>1277</v>
      </c>
      <c r="P43" s="270">
        <f aca="true" t="shared" si="7" ref="P43:P53">(O43-N43)/N43</f>
        <v>0.005511811023622047</v>
      </c>
    </row>
    <row r="44" spans="1:16" ht="12.75">
      <c r="A44" s="425" t="s">
        <v>165</v>
      </c>
      <c r="B44" s="693">
        <v>88</v>
      </c>
      <c r="C44" s="703">
        <v>72</v>
      </c>
      <c r="D44" s="270">
        <f t="shared" si="1"/>
        <v>-0.18181818181818182</v>
      </c>
      <c r="E44" s="702"/>
      <c r="F44" s="703"/>
      <c r="G44" s="697"/>
      <c r="H44" s="698"/>
      <c r="I44" s="699"/>
      <c r="J44" s="725"/>
      <c r="K44" s="693">
        <v>9</v>
      </c>
      <c r="L44" s="703">
        <v>22</v>
      </c>
      <c r="M44" s="270">
        <f t="shared" si="6"/>
        <v>1.4444444444444444</v>
      </c>
      <c r="N44" s="704">
        <f aca="true" t="shared" si="8" ref="N44:N52">SUM(B44+E44+H44+K44)</f>
        <v>97</v>
      </c>
      <c r="O44" s="705">
        <f aca="true" t="shared" si="9" ref="O44:O52">SUM(C44+F44+I44+L44)</f>
        <v>94</v>
      </c>
      <c r="P44" s="270">
        <f t="shared" si="7"/>
        <v>-0.030927835051546393</v>
      </c>
    </row>
    <row r="45" spans="1:16" ht="12.75">
      <c r="A45" s="425" t="s">
        <v>139</v>
      </c>
      <c r="B45" s="693">
        <v>434</v>
      </c>
      <c r="C45" s="703">
        <v>286</v>
      </c>
      <c r="D45" s="270">
        <f t="shared" si="1"/>
        <v>-0.34101382488479265</v>
      </c>
      <c r="E45" s="702"/>
      <c r="F45" s="703"/>
      <c r="G45" s="697"/>
      <c r="H45" s="698"/>
      <c r="I45" s="699"/>
      <c r="J45" s="725"/>
      <c r="K45" s="693"/>
      <c r="L45" s="703">
        <v>4</v>
      </c>
      <c r="M45" s="270"/>
      <c r="N45" s="704">
        <f t="shared" si="8"/>
        <v>434</v>
      </c>
      <c r="O45" s="705">
        <f t="shared" si="9"/>
        <v>290</v>
      </c>
      <c r="P45" s="270">
        <f t="shared" si="7"/>
        <v>-0.3317972350230415</v>
      </c>
    </row>
    <row r="46" spans="1:16" ht="12.75">
      <c r="A46" s="381" t="s">
        <v>55</v>
      </c>
      <c r="B46" s="693">
        <v>833</v>
      </c>
      <c r="C46" s="703">
        <v>918</v>
      </c>
      <c r="D46" s="270">
        <f t="shared" si="1"/>
        <v>0.10204081632653061</v>
      </c>
      <c r="E46" s="702"/>
      <c r="F46" s="703">
        <v>75</v>
      </c>
      <c r="G46" s="697"/>
      <c r="H46" s="698"/>
      <c r="I46" s="699"/>
      <c r="J46" s="725"/>
      <c r="K46" s="693">
        <v>49</v>
      </c>
      <c r="L46" s="703">
        <v>51</v>
      </c>
      <c r="M46" s="270">
        <f t="shared" si="6"/>
        <v>0.04081632653061224</v>
      </c>
      <c r="N46" s="704">
        <f t="shared" si="8"/>
        <v>882</v>
      </c>
      <c r="O46" s="705">
        <f t="shared" si="9"/>
        <v>1044</v>
      </c>
      <c r="P46" s="270">
        <f t="shared" si="7"/>
        <v>0.1836734693877551</v>
      </c>
    </row>
    <row r="47" spans="1:16" ht="12.75">
      <c r="A47" s="381" t="s">
        <v>65</v>
      </c>
      <c r="B47" s="693">
        <v>1051</v>
      </c>
      <c r="C47" s="703">
        <v>1040</v>
      </c>
      <c r="D47" s="270">
        <f t="shared" si="1"/>
        <v>-0.010466222645099905</v>
      </c>
      <c r="E47" s="702">
        <v>80</v>
      </c>
      <c r="F47" s="703">
        <v>1</v>
      </c>
      <c r="G47" s="270">
        <f>(F47-E47)/E47</f>
        <v>-0.9875</v>
      </c>
      <c r="H47" s="698"/>
      <c r="I47" s="699"/>
      <c r="J47" s="725"/>
      <c r="K47" s="693">
        <v>99</v>
      </c>
      <c r="L47" s="703">
        <v>172</v>
      </c>
      <c r="M47" s="270">
        <f t="shared" si="6"/>
        <v>0.7373737373737373</v>
      </c>
      <c r="N47" s="704">
        <f t="shared" si="8"/>
        <v>1230</v>
      </c>
      <c r="O47" s="705">
        <f t="shared" si="9"/>
        <v>1213</v>
      </c>
      <c r="P47" s="270">
        <f t="shared" si="7"/>
        <v>-0.013821138211382113</v>
      </c>
    </row>
    <row r="48" spans="1:16" ht="12.75">
      <c r="A48" s="381" t="s">
        <v>552</v>
      </c>
      <c r="B48" s="693"/>
      <c r="C48" s="703"/>
      <c r="D48" s="270"/>
      <c r="E48" s="702"/>
      <c r="F48" s="703"/>
      <c r="G48" s="697"/>
      <c r="H48" s="711"/>
      <c r="I48" s="712">
        <v>15</v>
      </c>
      <c r="J48" s="235"/>
      <c r="K48" s="693"/>
      <c r="L48" s="703"/>
      <c r="M48" s="270"/>
      <c r="N48" s="704"/>
      <c r="O48" s="705">
        <f t="shared" si="9"/>
        <v>15</v>
      </c>
      <c r="P48" s="270"/>
    </row>
    <row r="49" spans="1:16" ht="12.75">
      <c r="A49" s="381" t="s">
        <v>68</v>
      </c>
      <c r="B49" s="693">
        <v>1671</v>
      </c>
      <c r="C49" s="703">
        <v>1636</v>
      </c>
      <c r="D49" s="270">
        <f t="shared" si="1"/>
        <v>-0.020945541591861162</v>
      </c>
      <c r="E49" s="702">
        <v>514</v>
      </c>
      <c r="F49" s="703">
        <v>323</v>
      </c>
      <c r="G49" s="270">
        <f>(F49-E49)/E49</f>
        <v>-0.3715953307392996</v>
      </c>
      <c r="H49" s="711">
        <v>332</v>
      </c>
      <c r="I49" s="712">
        <v>336</v>
      </c>
      <c r="J49" s="235">
        <f>(I49-H49)/H49</f>
        <v>0.012048192771084338</v>
      </c>
      <c r="K49" s="693">
        <v>33</v>
      </c>
      <c r="L49" s="703">
        <v>25</v>
      </c>
      <c r="M49" s="270">
        <f t="shared" si="6"/>
        <v>-0.24242424242424243</v>
      </c>
      <c r="N49" s="704">
        <f t="shared" si="8"/>
        <v>2550</v>
      </c>
      <c r="O49" s="705">
        <f t="shared" si="9"/>
        <v>2320</v>
      </c>
      <c r="P49" s="270">
        <f t="shared" si="7"/>
        <v>-0.09019607843137255</v>
      </c>
    </row>
    <row r="50" spans="1:16" ht="12.75">
      <c r="A50" s="381" t="s">
        <v>73</v>
      </c>
      <c r="B50" s="693">
        <v>703</v>
      </c>
      <c r="C50" s="703">
        <v>733</v>
      </c>
      <c r="D50" s="270">
        <f t="shared" si="1"/>
        <v>0.04267425320056899</v>
      </c>
      <c r="E50" s="702">
        <v>24</v>
      </c>
      <c r="F50" s="703">
        <v>74</v>
      </c>
      <c r="G50" s="270">
        <f>(F50-E50)/E50</f>
        <v>2.0833333333333335</v>
      </c>
      <c r="H50" s="698"/>
      <c r="I50" s="699"/>
      <c r="J50" s="235"/>
      <c r="K50" s="693">
        <v>20</v>
      </c>
      <c r="L50" s="703">
        <v>8</v>
      </c>
      <c r="M50" s="270">
        <f t="shared" si="6"/>
        <v>-0.6</v>
      </c>
      <c r="N50" s="704">
        <f t="shared" si="8"/>
        <v>747</v>
      </c>
      <c r="O50" s="705">
        <f t="shared" si="9"/>
        <v>815</v>
      </c>
      <c r="P50" s="270">
        <f t="shared" si="7"/>
        <v>0.09103078982597054</v>
      </c>
    </row>
    <row r="51" spans="1:16" ht="12.75">
      <c r="A51" s="381" t="s">
        <v>75</v>
      </c>
      <c r="B51" s="693">
        <v>1357</v>
      </c>
      <c r="C51" s="703">
        <v>1110</v>
      </c>
      <c r="D51" s="270">
        <f t="shared" si="1"/>
        <v>-0.18201915991156964</v>
      </c>
      <c r="E51" s="702">
        <v>246</v>
      </c>
      <c r="F51" s="703">
        <v>503</v>
      </c>
      <c r="G51" s="270">
        <f>(F51-E51)/E51</f>
        <v>1.0447154471544715</v>
      </c>
      <c r="H51" s="698"/>
      <c r="I51" s="699"/>
      <c r="J51" s="235"/>
      <c r="K51" s="693">
        <v>196</v>
      </c>
      <c r="L51" s="703">
        <v>287</v>
      </c>
      <c r="M51" s="270">
        <f t="shared" si="6"/>
        <v>0.4642857142857143</v>
      </c>
      <c r="N51" s="704">
        <f t="shared" si="8"/>
        <v>1799</v>
      </c>
      <c r="O51" s="705">
        <f t="shared" si="9"/>
        <v>1900</v>
      </c>
      <c r="P51" s="270">
        <f t="shared" si="7"/>
        <v>0.05614230127848805</v>
      </c>
    </row>
    <row r="52" spans="1:35" ht="12.75">
      <c r="A52" s="381" t="s">
        <v>78</v>
      </c>
      <c r="B52" s="302">
        <v>986</v>
      </c>
      <c r="C52" s="253">
        <v>962</v>
      </c>
      <c r="D52" s="270">
        <f t="shared" si="1"/>
        <v>-0.02434077079107505</v>
      </c>
      <c r="E52" s="371">
        <v>60</v>
      </c>
      <c r="F52" s="253">
        <v>80</v>
      </c>
      <c r="G52" s="270">
        <f>(F52-E52)/E52</f>
        <v>0.3333333333333333</v>
      </c>
      <c r="H52" s="706"/>
      <c r="I52" s="707"/>
      <c r="J52" s="235"/>
      <c r="K52" s="302">
        <v>25</v>
      </c>
      <c r="L52" s="253">
        <v>10</v>
      </c>
      <c r="M52" s="270">
        <f t="shared" si="6"/>
        <v>-0.6</v>
      </c>
      <c r="N52" s="302">
        <f t="shared" si="8"/>
        <v>1071</v>
      </c>
      <c r="O52" s="253">
        <f t="shared" si="9"/>
        <v>1052</v>
      </c>
      <c r="P52" s="270">
        <f t="shared" si="7"/>
        <v>-0.017740429505135387</v>
      </c>
      <c r="Q52" s="298"/>
      <c r="R52" s="298"/>
      <c r="S52" s="298"/>
      <c r="T52" s="298"/>
      <c r="U52" s="298"/>
      <c r="V52" s="298"/>
      <c r="W52" s="298"/>
      <c r="X52" s="298"/>
      <c r="Y52" s="298"/>
      <c r="Z52" s="298"/>
      <c r="AA52" s="298"/>
      <c r="AB52" s="298"/>
      <c r="AC52" s="298"/>
      <c r="AD52" s="298"/>
      <c r="AE52" s="298"/>
      <c r="AF52" s="298"/>
      <c r="AG52" s="298"/>
      <c r="AH52" s="298"/>
      <c r="AI52" s="298"/>
    </row>
    <row r="53" spans="1:16" ht="12.75">
      <c r="A53" s="95" t="s">
        <v>557</v>
      </c>
      <c r="B53" s="681">
        <f>SUM(B42:B52)</f>
        <v>8154</v>
      </c>
      <c r="C53" s="527">
        <f>SUM(C42:C52)</f>
        <v>7681</v>
      </c>
      <c r="D53" s="728">
        <f t="shared" si="1"/>
        <v>-0.05800833946529311</v>
      </c>
      <c r="E53" s="529">
        <f>SUM(E43:E52)</f>
        <v>1094</v>
      </c>
      <c r="F53" s="529">
        <f>SUM(F43:F52)</f>
        <v>1191</v>
      </c>
      <c r="G53" s="517">
        <f>(F53-E53)/E53</f>
        <v>0.0886654478976234</v>
      </c>
      <c r="H53" s="682">
        <f>SUM(H42:H52)</f>
        <v>332</v>
      </c>
      <c r="I53" s="539">
        <f>SUM(I42:I52)</f>
        <v>351</v>
      </c>
      <c r="J53" s="726">
        <f>(I53-H53)/H53</f>
        <v>0.0572289156626506</v>
      </c>
      <c r="K53" s="526">
        <f>SUM(K43:K52)</f>
        <v>500</v>
      </c>
      <c r="L53" s="527">
        <f>SUM(L43:L52)</f>
        <v>797</v>
      </c>
      <c r="M53" s="517">
        <f t="shared" si="6"/>
        <v>0.594</v>
      </c>
      <c r="N53" s="681">
        <f>SUM(N43:N52)</f>
        <v>10080</v>
      </c>
      <c r="O53" s="527">
        <f>SUM(O43:O52)</f>
        <v>10020</v>
      </c>
      <c r="P53" s="517">
        <f t="shared" si="7"/>
        <v>-0.005952380952380952</v>
      </c>
    </row>
    <row r="54" spans="1:16" ht="12">
      <c r="A54" s="372" t="s">
        <v>81</v>
      </c>
      <c r="B54" s="373"/>
      <c r="C54" s="522"/>
      <c r="D54" s="376"/>
      <c r="E54" s="377"/>
      <c r="F54" s="374"/>
      <c r="G54" s="376"/>
      <c r="H54" s="377"/>
      <c r="I54" s="374"/>
      <c r="J54" s="375"/>
      <c r="K54" s="373"/>
      <c r="L54" s="374"/>
      <c r="M54" s="376"/>
      <c r="N54" s="537"/>
      <c r="O54" s="374"/>
      <c r="P54" s="376"/>
    </row>
    <row r="55" spans="1:16" ht="12">
      <c r="A55" s="218" t="s">
        <v>82</v>
      </c>
      <c r="B55" s="251">
        <v>324</v>
      </c>
      <c r="C55" s="248">
        <v>174</v>
      </c>
      <c r="D55" s="270">
        <f t="shared" si="1"/>
        <v>-0.46296296296296297</v>
      </c>
      <c r="E55" s="371">
        <v>1264</v>
      </c>
      <c r="F55" s="253">
        <v>1446</v>
      </c>
      <c r="G55" s="257">
        <f aca="true" t="shared" si="10" ref="G55:G69">(F55-E55)/E55</f>
        <v>0.1439873417721519</v>
      </c>
      <c r="H55" s="221">
        <v>69</v>
      </c>
      <c r="I55" s="221">
        <v>111</v>
      </c>
      <c r="J55" s="235">
        <f>(I55-H55)/H55</f>
        <v>0.6086956521739131</v>
      </c>
      <c r="K55" s="269">
        <v>52</v>
      </c>
      <c r="L55" s="221">
        <v>65</v>
      </c>
      <c r="M55" s="270">
        <f>(L55-K55)/K55</f>
        <v>0.25</v>
      </c>
      <c r="N55" s="252">
        <f aca="true" t="shared" si="11" ref="N55:N68">SUM(B55+E55+H55+K55)</f>
        <v>1709</v>
      </c>
      <c r="O55" s="248">
        <f>SUM(C55+F55+I55+L55)</f>
        <v>1796</v>
      </c>
      <c r="P55" s="257">
        <f aca="true" t="shared" si="12" ref="P55:P69">(O55-N55)/N55</f>
        <v>0.05090696313633704</v>
      </c>
    </row>
    <row r="56" spans="1:16" ht="12">
      <c r="A56" s="218" t="s">
        <v>83</v>
      </c>
      <c r="B56" s="251">
        <v>132</v>
      </c>
      <c r="C56" s="248">
        <v>84</v>
      </c>
      <c r="D56" s="270">
        <f t="shared" si="1"/>
        <v>-0.36363636363636365</v>
      </c>
      <c r="E56" s="253">
        <v>285</v>
      </c>
      <c r="F56" s="253">
        <v>195</v>
      </c>
      <c r="G56" s="257">
        <f t="shared" si="10"/>
        <v>-0.3157894736842105</v>
      </c>
      <c r="H56" s="258"/>
      <c r="I56" s="258"/>
      <c r="J56" s="259"/>
      <c r="K56" s="243"/>
      <c r="L56" s="244"/>
      <c r="M56" s="257"/>
      <c r="N56" s="252">
        <f t="shared" si="11"/>
        <v>417</v>
      </c>
      <c r="O56" s="248">
        <f aca="true" t="shared" si="13" ref="O56:O68">SUM(C56+F56+I56+L56)</f>
        <v>279</v>
      </c>
      <c r="P56" s="257">
        <f t="shared" si="12"/>
        <v>-0.33093525179856115</v>
      </c>
    </row>
    <row r="57" spans="1:16" ht="12">
      <c r="A57" s="218" t="s">
        <v>84</v>
      </c>
      <c r="B57" s="251">
        <v>278</v>
      </c>
      <c r="C57" s="248">
        <v>180</v>
      </c>
      <c r="D57" s="270">
        <f t="shared" si="1"/>
        <v>-0.35251798561151076</v>
      </c>
      <c r="E57" s="371">
        <v>376</v>
      </c>
      <c r="F57" s="253">
        <v>277</v>
      </c>
      <c r="G57" s="257">
        <f t="shared" si="10"/>
        <v>-0.2632978723404255</v>
      </c>
      <c r="H57" s="258"/>
      <c r="I57" s="258"/>
      <c r="J57" s="259"/>
      <c r="K57" s="269">
        <v>50</v>
      </c>
      <c r="L57" s="221">
        <v>53</v>
      </c>
      <c r="M57" s="270">
        <f aca="true" t="shared" si="14" ref="M57:M68">(L57-K57)/K57</f>
        <v>0.06</v>
      </c>
      <c r="N57" s="252">
        <f t="shared" si="11"/>
        <v>704</v>
      </c>
      <c r="O57" s="248">
        <f t="shared" si="13"/>
        <v>510</v>
      </c>
      <c r="P57" s="257">
        <f t="shared" si="12"/>
        <v>-0.2755681818181818</v>
      </c>
    </row>
    <row r="58" spans="1:16" ht="12">
      <c r="A58" s="218" t="s">
        <v>85</v>
      </c>
      <c r="B58" s="251">
        <v>248</v>
      </c>
      <c r="C58" s="248">
        <v>200</v>
      </c>
      <c r="D58" s="270">
        <f t="shared" si="1"/>
        <v>-0.1935483870967742</v>
      </c>
      <c r="E58" s="371">
        <v>1055</v>
      </c>
      <c r="F58" s="253">
        <v>1090</v>
      </c>
      <c r="G58" s="257">
        <f t="shared" si="10"/>
        <v>0.03317535545023697</v>
      </c>
      <c r="H58" s="258"/>
      <c r="I58" s="258">
        <v>104</v>
      </c>
      <c r="J58" s="235"/>
      <c r="K58" s="269">
        <v>280</v>
      </c>
      <c r="L58" s="221">
        <v>58</v>
      </c>
      <c r="M58" s="270">
        <f t="shared" si="14"/>
        <v>-0.7928571428571428</v>
      </c>
      <c r="N58" s="252">
        <f t="shared" si="11"/>
        <v>1583</v>
      </c>
      <c r="O58" s="248">
        <f t="shared" si="13"/>
        <v>1452</v>
      </c>
      <c r="P58" s="257">
        <f t="shared" si="12"/>
        <v>-0.08275426405559065</v>
      </c>
    </row>
    <row r="59" spans="1:16" ht="12">
      <c r="A59" s="218" t="s">
        <v>86</v>
      </c>
      <c r="B59" s="251">
        <v>126</v>
      </c>
      <c r="C59" s="248">
        <v>87</v>
      </c>
      <c r="D59" s="270">
        <f t="shared" si="1"/>
        <v>-0.30952380952380953</v>
      </c>
      <c r="E59" s="371">
        <v>222</v>
      </c>
      <c r="F59" s="253">
        <v>144</v>
      </c>
      <c r="G59" s="257">
        <f t="shared" si="10"/>
        <v>-0.35135135135135137</v>
      </c>
      <c r="H59" s="258"/>
      <c r="I59" s="258"/>
      <c r="J59" s="235"/>
      <c r="K59" s="243"/>
      <c r="L59" s="244">
        <v>3</v>
      </c>
      <c r="M59" s="270"/>
      <c r="N59" s="252">
        <f t="shared" si="11"/>
        <v>348</v>
      </c>
      <c r="O59" s="248">
        <f t="shared" si="13"/>
        <v>234</v>
      </c>
      <c r="P59" s="257">
        <f t="shared" si="12"/>
        <v>-0.3275862068965517</v>
      </c>
    </row>
    <row r="60" spans="1:16" ht="12">
      <c r="A60" s="218" t="s">
        <v>87</v>
      </c>
      <c r="B60" s="251"/>
      <c r="C60" s="248"/>
      <c r="D60" s="270"/>
      <c r="E60" s="371"/>
      <c r="F60" s="253"/>
      <c r="G60" s="257"/>
      <c r="H60" s="258"/>
      <c r="I60" s="258"/>
      <c r="J60" s="235"/>
      <c r="K60" s="269">
        <v>13</v>
      </c>
      <c r="L60" s="221">
        <v>30</v>
      </c>
      <c r="M60" s="270">
        <f t="shared" si="14"/>
        <v>1.3076923076923077</v>
      </c>
      <c r="N60" s="252">
        <f t="shared" si="11"/>
        <v>13</v>
      </c>
      <c r="O60" s="248">
        <f t="shared" si="13"/>
        <v>30</v>
      </c>
      <c r="P60" s="257">
        <f t="shared" si="12"/>
        <v>1.3076923076923077</v>
      </c>
    </row>
    <row r="61" spans="1:16" ht="12">
      <c r="A61" s="218" t="s">
        <v>88</v>
      </c>
      <c r="B61" s="251">
        <v>522</v>
      </c>
      <c r="C61" s="248">
        <v>311</v>
      </c>
      <c r="D61" s="270">
        <f t="shared" si="1"/>
        <v>-0.4042145593869732</v>
      </c>
      <c r="E61" s="371">
        <v>171</v>
      </c>
      <c r="F61" s="253">
        <v>177</v>
      </c>
      <c r="G61" s="257">
        <f t="shared" si="10"/>
        <v>0.03508771929824561</v>
      </c>
      <c r="H61" s="221"/>
      <c r="I61" s="221"/>
      <c r="J61" s="235"/>
      <c r="K61" s="269">
        <v>97</v>
      </c>
      <c r="L61" s="221">
        <v>112</v>
      </c>
      <c r="M61" s="270">
        <f t="shared" si="14"/>
        <v>0.15463917525773196</v>
      </c>
      <c r="N61" s="252">
        <f t="shared" si="11"/>
        <v>790</v>
      </c>
      <c r="O61" s="248">
        <f t="shared" si="13"/>
        <v>600</v>
      </c>
      <c r="P61" s="257">
        <f t="shared" si="12"/>
        <v>-0.24050632911392406</v>
      </c>
    </row>
    <row r="62" spans="1:16" ht="12.75">
      <c r="A62" s="381" t="s">
        <v>511</v>
      </c>
      <c r="B62" s="251"/>
      <c r="C62" s="248"/>
      <c r="D62" s="270"/>
      <c r="E62" s="371"/>
      <c r="F62" s="253"/>
      <c r="G62" s="257"/>
      <c r="H62" s="221"/>
      <c r="I62" s="221"/>
      <c r="J62" s="235"/>
      <c r="K62" s="269"/>
      <c r="L62" s="221">
        <v>7</v>
      </c>
      <c r="M62" s="270"/>
      <c r="N62" s="252"/>
      <c r="O62" s="248">
        <f t="shared" si="13"/>
        <v>7</v>
      </c>
      <c r="P62" s="257"/>
    </row>
    <row r="63" spans="1:16" ht="12">
      <c r="A63" s="218" t="s">
        <v>159</v>
      </c>
      <c r="B63" s="251"/>
      <c r="C63" s="248"/>
      <c r="D63" s="270"/>
      <c r="E63" s="371"/>
      <c r="F63" s="253"/>
      <c r="G63" s="257"/>
      <c r="H63" s="221"/>
      <c r="I63" s="221">
        <v>32</v>
      </c>
      <c r="J63" s="235"/>
      <c r="K63" s="243"/>
      <c r="L63" s="244"/>
      <c r="M63" s="270"/>
      <c r="N63" s="252"/>
      <c r="O63" s="248">
        <f t="shared" si="13"/>
        <v>32</v>
      </c>
      <c r="P63" s="257"/>
    </row>
    <row r="64" spans="1:16" ht="12">
      <c r="A64" s="218" t="s">
        <v>155</v>
      </c>
      <c r="B64" s="251"/>
      <c r="C64" s="248"/>
      <c r="D64" s="270"/>
      <c r="E64" s="371">
        <v>913</v>
      </c>
      <c r="F64" s="253">
        <v>727</v>
      </c>
      <c r="G64" s="257">
        <f t="shared" si="10"/>
        <v>-0.20372398685651696</v>
      </c>
      <c r="H64" s="221">
        <v>334</v>
      </c>
      <c r="I64" s="221">
        <v>313</v>
      </c>
      <c r="J64" s="235">
        <f>(I64-H64)/H64</f>
        <v>-0.06287425149700598</v>
      </c>
      <c r="K64" s="269">
        <v>96</v>
      </c>
      <c r="L64" s="221">
        <v>33</v>
      </c>
      <c r="M64" s="270">
        <f t="shared" si="14"/>
        <v>-0.65625</v>
      </c>
      <c r="N64" s="252">
        <f t="shared" si="11"/>
        <v>1343</v>
      </c>
      <c r="O64" s="248">
        <f t="shared" si="13"/>
        <v>1073</v>
      </c>
      <c r="P64" s="257">
        <f t="shared" si="12"/>
        <v>-0.20104244229337304</v>
      </c>
    </row>
    <row r="65" spans="1:16" ht="12">
      <c r="A65" s="218" t="s">
        <v>89</v>
      </c>
      <c r="B65" s="251">
        <v>656</v>
      </c>
      <c r="C65" s="248">
        <v>449</v>
      </c>
      <c r="D65" s="270">
        <f t="shared" si="1"/>
        <v>-0.3155487804878049</v>
      </c>
      <c r="E65" s="371">
        <v>585</v>
      </c>
      <c r="F65" s="253">
        <v>1273</v>
      </c>
      <c r="G65" s="257">
        <f t="shared" si="10"/>
        <v>1.176068376068376</v>
      </c>
      <c r="H65" s="221">
        <v>6</v>
      </c>
      <c r="I65" s="221"/>
      <c r="J65" s="235">
        <f>(I65-H65)/H65</f>
        <v>-1</v>
      </c>
      <c r="K65" s="269">
        <v>67</v>
      </c>
      <c r="L65" s="221">
        <v>98</v>
      </c>
      <c r="M65" s="270">
        <f t="shared" si="14"/>
        <v>0.4626865671641791</v>
      </c>
      <c r="N65" s="252">
        <f t="shared" si="11"/>
        <v>1314</v>
      </c>
      <c r="O65" s="248">
        <f t="shared" si="13"/>
        <v>1820</v>
      </c>
      <c r="P65" s="257">
        <f t="shared" si="12"/>
        <v>0.3850837138508371</v>
      </c>
    </row>
    <row r="66" spans="1:16" ht="12">
      <c r="A66" s="218" t="s">
        <v>90</v>
      </c>
      <c r="B66" s="251">
        <v>528</v>
      </c>
      <c r="C66" s="248">
        <v>321</v>
      </c>
      <c r="D66" s="270">
        <f t="shared" si="1"/>
        <v>-0.39204545454545453</v>
      </c>
      <c r="E66" s="371">
        <v>1080</v>
      </c>
      <c r="F66" s="253">
        <v>1347</v>
      </c>
      <c r="G66" s="257">
        <f t="shared" si="10"/>
        <v>0.24722222222222223</v>
      </c>
      <c r="H66" s="221">
        <v>54</v>
      </c>
      <c r="I66" s="221">
        <v>63</v>
      </c>
      <c r="J66" s="235">
        <f>(I66-H66)/H66</f>
        <v>0.16666666666666666</v>
      </c>
      <c r="K66" s="269">
        <v>28</v>
      </c>
      <c r="L66" s="221">
        <v>47</v>
      </c>
      <c r="M66" s="270">
        <f t="shared" si="14"/>
        <v>0.6785714285714286</v>
      </c>
      <c r="N66" s="252">
        <f t="shared" si="11"/>
        <v>1690</v>
      </c>
      <c r="O66" s="248">
        <f t="shared" si="13"/>
        <v>1778</v>
      </c>
      <c r="P66" s="257">
        <f t="shared" si="12"/>
        <v>0.05207100591715976</v>
      </c>
    </row>
    <row r="67" spans="1:16" ht="12">
      <c r="A67" s="218" t="s">
        <v>91</v>
      </c>
      <c r="B67" s="251">
        <v>523</v>
      </c>
      <c r="C67" s="248">
        <v>426</v>
      </c>
      <c r="D67" s="270">
        <f t="shared" si="1"/>
        <v>-0.18546845124282982</v>
      </c>
      <c r="E67" s="371">
        <v>576</v>
      </c>
      <c r="F67" s="253">
        <v>792</v>
      </c>
      <c r="G67" s="257">
        <f t="shared" si="10"/>
        <v>0.375</v>
      </c>
      <c r="H67" s="221">
        <v>69</v>
      </c>
      <c r="I67" s="221">
        <v>54</v>
      </c>
      <c r="J67" s="235">
        <f>(I67-H67)/H67</f>
        <v>-0.21739130434782608</v>
      </c>
      <c r="K67" s="269">
        <v>8</v>
      </c>
      <c r="L67" s="221">
        <v>15</v>
      </c>
      <c r="M67" s="270">
        <f t="shared" si="14"/>
        <v>0.875</v>
      </c>
      <c r="N67" s="252">
        <f t="shared" si="11"/>
        <v>1176</v>
      </c>
      <c r="O67" s="248">
        <f t="shared" si="13"/>
        <v>1287</v>
      </c>
      <c r="P67" s="257">
        <f t="shared" si="12"/>
        <v>0.09438775510204081</v>
      </c>
    </row>
    <row r="68" spans="1:16" ht="12">
      <c r="A68" s="218" t="s">
        <v>126</v>
      </c>
      <c r="B68" s="251"/>
      <c r="C68" s="248"/>
      <c r="D68" s="270"/>
      <c r="E68" s="252"/>
      <c r="F68" s="253"/>
      <c r="G68" s="257"/>
      <c r="H68" s="398"/>
      <c r="I68" s="221"/>
      <c r="J68" s="235"/>
      <c r="K68" s="269">
        <v>15</v>
      </c>
      <c r="L68" s="221">
        <v>12</v>
      </c>
      <c r="M68" s="257">
        <f t="shared" si="14"/>
        <v>-0.2</v>
      </c>
      <c r="N68" s="252">
        <f t="shared" si="11"/>
        <v>15</v>
      </c>
      <c r="O68" s="248">
        <f t="shared" si="13"/>
        <v>12</v>
      </c>
      <c r="P68" s="257">
        <f t="shared" si="12"/>
        <v>-0.2</v>
      </c>
    </row>
    <row r="69" spans="1:16" ht="12">
      <c r="A69" s="525" t="s">
        <v>92</v>
      </c>
      <c r="B69" s="526">
        <f>SUM(B55:B67)</f>
        <v>3337</v>
      </c>
      <c r="C69" s="527">
        <f>SUM(C55:C67)</f>
        <v>2232</v>
      </c>
      <c r="D69" s="528">
        <f t="shared" si="1"/>
        <v>-0.3311357506742583</v>
      </c>
      <c r="E69" s="529">
        <f>SUM(E55:E68)</f>
        <v>6527</v>
      </c>
      <c r="F69" s="527">
        <f>SUM(F55:F68)</f>
        <v>7468</v>
      </c>
      <c r="G69" s="530">
        <f t="shared" si="10"/>
        <v>0.14417036923548338</v>
      </c>
      <c r="H69" s="531">
        <f>SUM(H55:H68)</f>
        <v>532</v>
      </c>
      <c r="I69" s="539">
        <f>SUM(I55:I68)</f>
        <v>677</v>
      </c>
      <c r="J69" s="533">
        <f>(I69-H69)/H69</f>
        <v>0.2725563909774436</v>
      </c>
      <c r="K69" s="526">
        <f>SUM(K55:K68)</f>
        <v>706</v>
      </c>
      <c r="L69" s="527">
        <f>SUM(L55:L68)</f>
        <v>533</v>
      </c>
      <c r="M69" s="530">
        <f>(L69-K69)/K69</f>
        <v>-0.24504249291784702</v>
      </c>
      <c r="N69" s="529">
        <f>SUM(N55:N68)</f>
        <v>11102</v>
      </c>
      <c r="O69" s="527">
        <f>SUM(O55:O68)</f>
        <v>10910</v>
      </c>
      <c r="P69" s="530">
        <f t="shared" si="12"/>
        <v>-0.017294181228607458</v>
      </c>
    </row>
    <row r="70" spans="1:16" ht="6" customHeight="1">
      <c r="A70" s="538"/>
      <c r="B70" s="373"/>
      <c r="C70" s="522"/>
      <c r="D70" s="376"/>
      <c r="E70" s="377"/>
      <c r="F70" s="374"/>
      <c r="G70" s="376"/>
      <c r="H70" s="377"/>
      <c r="I70" s="524"/>
      <c r="J70" s="375"/>
      <c r="K70" s="373"/>
      <c r="L70" s="374"/>
      <c r="M70" s="376"/>
      <c r="N70" s="377"/>
      <c r="O70" s="374"/>
      <c r="P70" s="376"/>
    </row>
    <row r="71" spans="1:16" ht="12">
      <c r="A71" s="242" t="s">
        <v>93</v>
      </c>
      <c r="B71" s="243"/>
      <c r="C71" s="248"/>
      <c r="D71" s="245"/>
      <c r="E71" s="246"/>
      <c r="F71" s="244"/>
      <c r="G71" s="245"/>
      <c r="H71" s="246"/>
      <c r="I71" s="244"/>
      <c r="J71" s="247"/>
      <c r="K71" s="243"/>
      <c r="L71" s="244"/>
      <c r="M71" s="245"/>
      <c r="N71" s="246"/>
      <c r="O71" s="244"/>
      <c r="P71" s="245"/>
    </row>
    <row r="72" spans="1:16" s="297" customFormat="1" ht="12">
      <c r="A72" s="218" t="s">
        <v>146</v>
      </c>
      <c r="B72" s="510"/>
      <c r="C72" s="260"/>
      <c r="D72" s="270"/>
      <c r="E72" s="282">
        <v>319</v>
      </c>
      <c r="F72" s="220">
        <v>348</v>
      </c>
      <c r="G72" s="257">
        <f>(F72-E72)/E72</f>
        <v>0.09090909090909091</v>
      </c>
      <c r="H72" s="261"/>
      <c r="I72" s="262"/>
      <c r="J72" s="263"/>
      <c r="K72" s="243"/>
      <c r="L72" s="244"/>
      <c r="M72" s="264"/>
      <c r="N72" s="252">
        <f aca="true" t="shared" si="15" ref="N72:O79">SUM(B72+E72+H72+K72)</f>
        <v>319</v>
      </c>
      <c r="O72" s="248">
        <f t="shared" si="15"/>
        <v>348</v>
      </c>
      <c r="P72" s="257">
        <f aca="true" t="shared" si="16" ref="P72:P91">(O72-N72)/N72</f>
        <v>0.09090909090909091</v>
      </c>
    </row>
    <row r="73" spans="1:16" ht="12">
      <c r="A73" s="218" t="s">
        <v>94</v>
      </c>
      <c r="B73" s="251">
        <v>55</v>
      </c>
      <c r="C73" s="248">
        <v>37</v>
      </c>
      <c r="D73" s="270">
        <f aca="true" t="shared" si="17" ref="D73:D92">(C73-B73)/B73</f>
        <v>-0.32727272727272727</v>
      </c>
      <c r="E73" s="246"/>
      <c r="F73" s="244"/>
      <c r="G73" s="257"/>
      <c r="H73" s="244"/>
      <c r="I73" s="244"/>
      <c r="J73" s="247"/>
      <c r="K73" s="269">
        <v>7</v>
      </c>
      <c r="L73" s="221">
        <v>17</v>
      </c>
      <c r="M73" s="270">
        <f aca="true" t="shared" si="18" ref="M73:M91">(L73-K73)/K73</f>
        <v>1.4285714285714286</v>
      </c>
      <c r="N73" s="252">
        <f t="shared" si="15"/>
        <v>62</v>
      </c>
      <c r="O73" s="248">
        <f t="shared" si="15"/>
        <v>54</v>
      </c>
      <c r="P73" s="257">
        <f t="shared" si="16"/>
        <v>-0.12903225806451613</v>
      </c>
    </row>
    <row r="74" spans="1:16" ht="12">
      <c r="A74" s="218" t="s">
        <v>95</v>
      </c>
      <c r="B74" s="251">
        <v>574</v>
      </c>
      <c r="C74" s="248">
        <v>479</v>
      </c>
      <c r="D74" s="270">
        <f t="shared" si="17"/>
        <v>-0.16550522648083624</v>
      </c>
      <c r="E74" s="371">
        <v>399</v>
      </c>
      <c r="F74" s="253">
        <v>424</v>
      </c>
      <c r="G74" s="257">
        <f>(F74-E74)/E74</f>
        <v>0.06265664160401002</v>
      </c>
      <c r="H74" s="244"/>
      <c r="I74" s="244"/>
      <c r="J74" s="247"/>
      <c r="K74" s="243"/>
      <c r="L74" s="244"/>
      <c r="M74" s="270"/>
      <c r="N74" s="252">
        <f t="shared" si="15"/>
        <v>973</v>
      </c>
      <c r="O74" s="248">
        <f t="shared" si="15"/>
        <v>903</v>
      </c>
      <c r="P74" s="257">
        <f t="shared" si="16"/>
        <v>-0.07194244604316546</v>
      </c>
    </row>
    <row r="75" spans="1:16" ht="12">
      <c r="A75" s="218" t="s">
        <v>96</v>
      </c>
      <c r="B75" s="251"/>
      <c r="C75" s="248"/>
      <c r="D75" s="270"/>
      <c r="E75" s="246"/>
      <c r="F75" s="244"/>
      <c r="G75" s="257"/>
      <c r="H75" s="244"/>
      <c r="I75" s="244"/>
      <c r="J75" s="259"/>
      <c r="K75" s="269">
        <v>7</v>
      </c>
      <c r="L75" s="221">
        <v>4</v>
      </c>
      <c r="M75" s="270">
        <f t="shared" si="18"/>
        <v>-0.42857142857142855</v>
      </c>
      <c r="N75" s="252">
        <f t="shared" si="15"/>
        <v>7</v>
      </c>
      <c r="O75" s="248">
        <f t="shared" si="15"/>
        <v>4</v>
      </c>
      <c r="P75" s="257">
        <f t="shared" si="16"/>
        <v>-0.42857142857142855</v>
      </c>
    </row>
    <row r="76" spans="1:16" ht="12">
      <c r="A76" s="218" t="s">
        <v>156</v>
      </c>
      <c r="B76" s="251">
        <v>1801</v>
      </c>
      <c r="C76" s="248">
        <v>1457</v>
      </c>
      <c r="D76" s="270">
        <f t="shared" si="17"/>
        <v>-0.19100499722376457</v>
      </c>
      <c r="E76" s="371">
        <v>1980</v>
      </c>
      <c r="F76" s="253">
        <v>1811</v>
      </c>
      <c r="G76" s="257">
        <f>(F76-E76)/E76</f>
        <v>-0.08535353535353535</v>
      </c>
      <c r="H76" s="221">
        <v>78</v>
      </c>
      <c r="I76" s="221">
        <v>54</v>
      </c>
      <c r="J76" s="259">
        <f>(I76-H76)/H76</f>
        <v>-0.3076923076923077</v>
      </c>
      <c r="K76" s="300">
        <v>54</v>
      </c>
      <c r="L76" s="265">
        <v>59</v>
      </c>
      <c r="M76" s="270">
        <f t="shared" si="18"/>
        <v>0.09259259259259259</v>
      </c>
      <c r="N76" s="252">
        <f t="shared" si="15"/>
        <v>3913</v>
      </c>
      <c r="O76" s="248">
        <f t="shared" si="15"/>
        <v>3381</v>
      </c>
      <c r="P76" s="257">
        <f t="shared" si="16"/>
        <v>-0.13595706618962433</v>
      </c>
    </row>
    <row r="77" spans="1:16" ht="12">
      <c r="A77" s="218" t="s">
        <v>186</v>
      </c>
      <c r="B77" s="269">
        <v>471</v>
      </c>
      <c r="C77" s="221">
        <v>390</v>
      </c>
      <c r="D77" s="270">
        <f t="shared" si="17"/>
        <v>-0.17197452229299362</v>
      </c>
      <c r="E77" s="282">
        <v>546</v>
      </c>
      <c r="F77" s="221">
        <v>594</v>
      </c>
      <c r="G77" s="257">
        <f>(F77-E77)/E77</f>
        <v>0.08791208791208792</v>
      </c>
      <c r="H77" s="221"/>
      <c r="I77" s="221"/>
      <c r="J77" s="259"/>
      <c r="K77" s="243">
        <v>2</v>
      </c>
      <c r="L77" s="244">
        <v>57</v>
      </c>
      <c r="M77" s="270"/>
      <c r="N77" s="252">
        <f t="shared" si="15"/>
        <v>1019</v>
      </c>
      <c r="O77" s="248">
        <f t="shared" si="15"/>
        <v>1041</v>
      </c>
      <c r="P77" s="257">
        <f t="shared" si="16"/>
        <v>0.021589793915603533</v>
      </c>
    </row>
    <row r="78" spans="1:16" ht="12">
      <c r="A78" s="218" t="s">
        <v>554</v>
      </c>
      <c r="B78" s="251">
        <v>640</v>
      </c>
      <c r="C78" s="248">
        <v>544</v>
      </c>
      <c r="D78" s="270">
        <f t="shared" si="17"/>
        <v>-0.15</v>
      </c>
      <c r="E78" s="371">
        <v>1052</v>
      </c>
      <c r="F78" s="253">
        <v>1114</v>
      </c>
      <c r="G78" s="257">
        <f>(F78-E78)/E78</f>
        <v>0.058935361216730035</v>
      </c>
      <c r="H78" s="221">
        <v>88</v>
      </c>
      <c r="I78" s="221"/>
      <c r="J78" s="259">
        <f>(I78-H78)/H78</f>
        <v>-1</v>
      </c>
      <c r="K78" s="269">
        <v>20</v>
      </c>
      <c r="L78" s="221">
        <v>96</v>
      </c>
      <c r="M78" s="270">
        <f t="shared" si="18"/>
        <v>3.8</v>
      </c>
      <c r="N78" s="252">
        <f t="shared" si="15"/>
        <v>1800</v>
      </c>
      <c r="O78" s="248">
        <f t="shared" si="15"/>
        <v>1754</v>
      </c>
      <c r="P78" s="257">
        <f t="shared" si="16"/>
        <v>-0.025555555555555557</v>
      </c>
    </row>
    <row r="79" spans="1:16" ht="12">
      <c r="A79" s="218" t="s">
        <v>172</v>
      </c>
      <c r="B79" s="205">
        <v>951</v>
      </c>
      <c r="C79" s="220">
        <v>1354</v>
      </c>
      <c r="D79" s="270">
        <f t="shared" si="17"/>
        <v>0.4237644584647739</v>
      </c>
      <c r="E79" s="371">
        <v>897</v>
      </c>
      <c r="F79" s="253">
        <v>1062</v>
      </c>
      <c r="G79" s="257">
        <f>(F79-E79)/E79</f>
        <v>0.18394648829431437</v>
      </c>
      <c r="H79" s="244"/>
      <c r="I79" s="244"/>
      <c r="J79" s="247"/>
      <c r="K79" s="269">
        <v>291</v>
      </c>
      <c r="L79" s="221"/>
      <c r="M79" s="270">
        <f t="shared" si="18"/>
        <v>-1</v>
      </c>
      <c r="N79" s="252">
        <f t="shared" si="15"/>
        <v>2139</v>
      </c>
      <c r="O79" s="248">
        <f t="shared" si="15"/>
        <v>2416</v>
      </c>
      <c r="P79" s="257">
        <f t="shared" si="16"/>
        <v>0.1294997662459093</v>
      </c>
    </row>
    <row r="80" spans="1:16" ht="12">
      <c r="A80" s="218" t="s">
        <v>97</v>
      </c>
      <c r="B80" s="251"/>
      <c r="C80" s="248"/>
      <c r="D80" s="270"/>
      <c r="E80" s="282"/>
      <c r="F80" s="221"/>
      <c r="G80" s="257"/>
      <c r="H80" s="244"/>
      <c r="I80" s="244"/>
      <c r="J80" s="247"/>
      <c r="K80" s="243"/>
      <c r="L80" s="244"/>
      <c r="M80" s="270"/>
      <c r="N80" s="252"/>
      <c r="O80" s="248"/>
      <c r="P80" s="257"/>
    </row>
    <row r="81" spans="1:16" ht="12">
      <c r="A81" s="218" t="s">
        <v>160</v>
      </c>
      <c r="B81" s="251"/>
      <c r="C81" s="248"/>
      <c r="D81" s="270"/>
      <c r="E81" s="371"/>
      <c r="F81" s="253"/>
      <c r="G81" s="257"/>
      <c r="H81" s="244"/>
      <c r="I81" s="244"/>
      <c r="J81" s="247"/>
      <c r="K81" s="243"/>
      <c r="L81" s="244"/>
      <c r="M81" s="270"/>
      <c r="N81" s="252"/>
      <c r="O81" s="248"/>
      <c r="P81" s="257"/>
    </row>
    <row r="82" spans="1:16" ht="12">
      <c r="A82" s="218" t="s">
        <v>98</v>
      </c>
      <c r="B82" s="251">
        <v>1044</v>
      </c>
      <c r="C82" s="248">
        <v>21</v>
      </c>
      <c r="D82" s="270">
        <f t="shared" si="17"/>
        <v>-0.9798850574712644</v>
      </c>
      <c r="E82" s="282">
        <v>24</v>
      </c>
      <c r="F82" s="221"/>
      <c r="G82" s="257"/>
      <c r="H82" s="265"/>
      <c r="I82" s="265"/>
      <c r="J82" s="259"/>
      <c r="K82" s="205">
        <v>20</v>
      </c>
      <c r="L82" s="220">
        <v>1441</v>
      </c>
      <c r="M82" s="270">
        <f t="shared" si="18"/>
        <v>71.05</v>
      </c>
      <c r="N82" s="252">
        <f aca="true" t="shared" si="19" ref="N82:N91">SUM(B82+E82+H82+K82)</f>
        <v>1088</v>
      </c>
      <c r="O82" s="248">
        <f aca="true" t="shared" si="20" ref="O82:O91">SUM(C82+F82+I82+L82)</f>
        <v>1462</v>
      </c>
      <c r="P82" s="257">
        <f t="shared" si="16"/>
        <v>0.34375</v>
      </c>
    </row>
    <row r="83" spans="1:16" ht="12">
      <c r="A83" s="218" t="s">
        <v>99</v>
      </c>
      <c r="B83" s="251"/>
      <c r="C83" s="248"/>
      <c r="D83" s="270"/>
      <c r="E83" s="282">
        <v>94</v>
      </c>
      <c r="F83" s="221">
        <v>126</v>
      </c>
      <c r="G83" s="257">
        <f>(F83-E83)/E83</f>
        <v>0.3404255319148936</v>
      </c>
      <c r="H83" s="244"/>
      <c r="I83" s="244"/>
      <c r="J83" s="247"/>
      <c r="K83" s="269">
        <v>55</v>
      </c>
      <c r="L83" s="221">
        <v>48</v>
      </c>
      <c r="M83" s="270">
        <f t="shared" si="18"/>
        <v>-0.12727272727272726</v>
      </c>
      <c r="N83" s="252">
        <f t="shared" si="19"/>
        <v>149</v>
      </c>
      <c r="O83" s="248">
        <f t="shared" si="20"/>
        <v>174</v>
      </c>
      <c r="P83" s="257">
        <f t="shared" si="16"/>
        <v>0.16778523489932887</v>
      </c>
    </row>
    <row r="84" spans="1:16" ht="12.75">
      <c r="A84" s="381" t="s">
        <v>555</v>
      </c>
      <c r="B84" s="251"/>
      <c r="C84" s="248"/>
      <c r="D84" s="270"/>
      <c r="E84" s="282"/>
      <c r="F84" s="221"/>
      <c r="G84" s="257"/>
      <c r="H84" s="244"/>
      <c r="I84" s="244"/>
      <c r="J84" s="247"/>
      <c r="K84" s="269"/>
      <c r="L84" s="221">
        <v>64</v>
      </c>
      <c r="M84" s="270"/>
      <c r="N84" s="252"/>
      <c r="O84" s="248">
        <f t="shared" si="20"/>
        <v>64</v>
      </c>
      <c r="P84" s="257"/>
    </row>
    <row r="85" spans="1:16" ht="12">
      <c r="A85" s="218" t="s">
        <v>564</v>
      </c>
      <c r="B85" s="269">
        <v>278</v>
      </c>
      <c r="C85" s="221">
        <v>500</v>
      </c>
      <c r="D85" s="270">
        <f t="shared" si="17"/>
        <v>0.7985611510791367</v>
      </c>
      <c r="E85" s="371">
        <v>1038</v>
      </c>
      <c r="F85" s="253">
        <v>1202</v>
      </c>
      <c r="G85" s="257">
        <f>(F85-E85)/E85</f>
        <v>0.1579961464354528</v>
      </c>
      <c r="H85" s="244"/>
      <c r="I85" s="244"/>
      <c r="J85" s="247"/>
      <c r="K85" s="300">
        <v>4</v>
      </c>
      <c r="L85" s="265">
        <v>40</v>
      </c>
      <c r="M85" s="270"/>
      <c r="N85" s="252">
        <f t="shared" si="19"/>
        <v>1320</v>
      </c>
      <c r="O85" s="248">
        <f t="shared" si="20"/>
        <v>1742</v>
      </c>
      <c r="P85" s="257">
        <f t="shared" si="16"/>
        <v>0.3196969696969697</v>
      </c>
    </row>
    <row r="86" spans="1:16" ht="12">
      <c r="A86" s="218" t="s">
        <v>101</v>
      </c>
      <c r="B86" s="251"/>
      <c r="C86" s="248"/>
      <c r="D86" s="270"/>
      <c r="E86" s="371"/>
      <c r="F86" s="253">
        <v>72</v>
      </c>
      <c r="G86" s="257"/>
      <c r="H86" s="244"/>
      <c r="I86" s="244"/>
      <c r="J86" s="259"/>
      <c r="K86" s="302">
        <v>293</v>
      </c>
      <c r="L86" s="253">
        <v>206</v>
      </c>
      <c r="M86" s="270">
        <f t="shared" si="18"/>
        <v>-0.29692832764505117</v>
      </c>
      <c r="N86" s="252">
        <f t="shared" si="19"/>
        <v>293</v>
      </c>
      <c r="O86" s="248">
        <f t="shared" si="20"/>
        <v>278</v>
      </c>
      <c r="P86" s="257">
        <f t="shared" si="16"/>
        <v>-0.051194539249146756</v>
      </c>
    </row>
    <row r="87" spans="1:16" ht="12">
      <c r="A87" s="218" t="s">
        <v>102</v>
      </c>
      <c r="B87" s="251">
        <v>33</v>
      </c>
      <c r="C87" s="248">
        <v>57</v>
      </c>
      <c r="D87" s="270">
        <f t="shared" si="17"/>
        <v>0.7272727272727273</v>
      </c>
      <c r="E87" s="282">
        <v>148</v>
      </c>
      <c r="F87" s="221">
        <v>149</v>
      </c>
      <c r="G87" s="257">
        <f>(F87-E87)/E87</f>
        <v>0.006756756756756757</v>
      </c>
      <c r="H87" s="244"/>
      <c r="I87" s="244"/>
      <c r="J87" s="247"/>
      <c r="K87" s="269"/>
      <c r="L87" s="221">
        <v>12</v>
      </c>
      <c r="M87" s="270"/>
      <c r="N87" s="252">
        <f t="shared" si="19"/>
        <v>181</v>
      </c>
      <c r="O87" s="248">
        <f t="shared" si="20"/>
        <v>218</v>
      </c>
      <c r="P87" s="257">
        <f t="shared" si="16"/>
        <v>0.20441988950276244</v>
      </c>
    </row>
    <row r="88" spans="1:16" ht="12">
      <c r="A88" s="218" t="s">
        <v>103</v>
      </c>
      <c r="B88" s="251">
        <v>44</v>
      </c>
      <c r="C88" s="248">
        <v>45</v>
      </c>
      <c r="D88" s="270">
        <f t="shared" si="17"/>
        <v>0.022727272727272728</v>
      </c>
      <c r="E88" s="371">
        <v>68</v>
      </c>
      <c r="F88" s="253"/>
      <c r="G88" s="257">
        <f>(F88-E88)/E88</f>
        <v>-1</v>
      </c>
      <c r="H88" s="244"/>
      <c r="I88" s="244"/>
      <c r="J88" s="247"/>
      <c r="K88" s="300">
        <v>78</v>
      </c>
      <c r="L88" s="265">
        <v>112</v>
      </c>
      <c r="M88" s="270">
        <f t="shared" si="18"/>
        <v>0.4358974358974359</v>
      </c>
      <c r="N88" s="252">
        <f t="shared" si="19"/>
        <v>190</v>
      </c>
      <c r="O88" s="248">
        <f>SUM(C88+F88+I88+L88)</f>
        <v>157</v>
      </c>
      <c r="P88" s="257">
        <f t="shared" si="16"/>
        <v>-0.1736842105263158</v>
      </c>
    </row>
    <row r="89" spans="1:16" ht="12">
      <c r="A89" s="218" t="s">
        <v>104</v>
      </c>
      <c r="B89" s="251">
        <v>81</v>
      </c>
      <c r="C89" s="248">
        <v>96</v>
      </c>
      <c r="D89" s="270">
        <f t="shared" si="17"/>
        <v>0.18518518518518517</v>
      </c>
      <c r="E89" s="282">
        <v>385</v>
      </c>
      <c r="F89" s="221">
        <v>243</v>
      </c>
      <c r="G89" s="257">
        <f>(F89-E89)/E89</f>
        <v>-0.36883116883116884</v>
      </c>
      <c r="H89" s="244"/>
      <c r="I89" s="244"/>
      <c r="J89" s="247"/>
      <c r="K89" s="300">
        <v>65</v>
      </c>
      <c r="L89" s="265">
        <v>58</v>
      </c>
      <c r="M89" s="270"/>
      <c r="N89" s="252">
        <f t="shared" si="19"/>
        <v>531</v>
      </c>
      <c r="O89" s="248">
        <f>SUM(C89+F89+I89+L89)</f>
        <v>397</v>
      </c>
      <c r="P89" s="257">
        <f t="shared" si="16"/>
        <v>-0.2523540489642185</v>
      </c>
    </row>
    <row r="90" spans="1:16" ht="12">
      <c r="A90" s="218" t="s">
        <v>105</v>
      </c>
      <c r="B90" s="251">
        <v>69</v>
      </c>
      <c r="C90" s="248">
        <v>66</v>
      </c>
      <c r="D90" s="270">
        <f t="shared" si="17"/>
        <v>-0.043478260869565216</v>
      </c>
      <c r="E90" s="282"/>
      <c r="F90" s="221"/>
      <c r="G90" s="257"/>
      <c r="H90" s="244"/>
      <c r="I90" s="244"/>
      <c r="J90" s="247"/>
      <c r="K90" s="300">
        <v>1</v>
      </c>
      <c r="L90" s="265">
        <v>7</v>
      </c>
      <c r="M90" s="270">
        <f t="shared" si="18"/>
        <v>6</v>
      </c>
      <c r="N90" s="252">
        <f t="shared" si="19"/>
        <v>70</v>
      </c>
      <c r="O90" s="248">
        <f t="shared" si="20"/>
        <v>73</v>
      </c>
      <c r="P90" s="257">
        <f t="shared" si="16"/>
        <v>0.04285714285714286</v>
      </c>
    </row>
    <row r="91" spans="1:16" ht="12">
      <c r="A91" s="218" t="s">
        <v>71</v>
      </c>
      <c r="B91" s="251">
        <v>977</v>
      </c>
      <c r="C91" s="248">
        <v>1473</v>
      </c>
      <c r="D91" s="270">
        <f t="shared" si="17"/>
        <v>0.5076765609007164</v>
      </c>
      <c r="E91" s="282">
        <v>38</v>
      </c>
      <c r="F91" s="253"/>
      <c r="G91" s="270">
        <f>(F91-E91)/E91</f>
        <v>-1</v>
      </c>
      <c r="H91" s="282"/>
      <c r="I91" s="244"/>
      <c r="J91" s="223"/>
      <c r="K91" s="269">
        <v>59</v>
      </c>
      <c r="L91" s="221">
        <v>19</v>
      </c>
      <c r="M91" s="270">
        <f t="shared" si="18"/>
        <v>-0.6779661016949152</v>
      </c>
      <c r="N91" s="252">
        <f t="shared" si="19"/>
        <v>1074</v>
      </c>
      <c r="O91" s="248">
        <f t="shared" si="20"/>
        <v>1492</v>
      </c>
      <c r="P91" s="249">
        <f t="shared" si="16"/>
        <v>0.3891992551210428</v>
      </c>
    </row>
    <row r="92" spans="1:16" ht="12">
      <c r="A92" s="525" t="s">
        <v>106</v>
      </c>
      <c r="B92" s="526">
        <f>SUM(B72:B91)</f>
        <v>7018</v>
      </c>
      <c r="C92" s="527">
        <f>SUM(C72:C91)</f>
        <v>6519</v>
      </c>
      <c r="D92" s="528">
        <f t="shared" si="17"/>
        <v>-0.07110287831290966</v>
      </c>
      <c r="E92" s="529">
        <f>SUM(E72:E91)</f>
        <v>6988</v>
      </c>
      <c r="F92" s="527">
        <f>SUM(F72:F91)</f>
        <v>7145</v>
      </c>
      <c r="G92" s="530">
        <f>(F92-E92)/E92</f>
        <v>0.022467086433886663</v>
      </c>
      <c r="H92" s="532">
        <f>SUM(H73:H91)</f>
        <v>166</v>
      </c>
      <c r="I92" s="532">
        <f>SUM(I73:I91)</f>
        <v>54</v>
      </c>
      <c r="J92" s="533">
        <f>(I92-H92)/H92</f>
        <v>-0.6746987951807228</v>
      </c>
      <c r="K92" s="526">
        <f>SUM(K71:K91)</f>
        <v>956</v>
      </c>
      <c r="L92" s="527">
        <f>SUM(L71:L91)</f>
        <v>2240</v>
      </c>
      <c r="M92" s="530">
        <f>(L92-K92)/K92</f>
        <v>1.3430962343096233</v>
      </c>
      <c r="N92" s="529">
        <f>SUM(N72:N91)</f>
        <v>15128</v>
      </c>
      <c r="O92" s="527">
        <f>SUM(O72:O91)</f>
        <v>15958</v>
      </c>
      <c r="P92" s="530">
        <f>(O92-N92)/N92</f>
        <v>0.05486515071390798</v>
      </c>
    </row>
    <row r="93" spans="1:16" ht="12">
      <c r="A93" s="372" t="s">
        <v>107</v>
      </c>
      <c r="B93" s="373"/>
      <c r="C93" s="522"/>
      <c r="D93" s="376"/>
      <c r="E93" s="377"/>
      <c r="F93" s="374"/>
      <c r="G93" s="376"/>
      <c r="H93" s="523"/>
      <c r="I93" s="374"/>
      <c r="J93" s="375"/>
      <c r="K93" s="373"/>
      <c r="L93" s="374"/>
      <c r="M93" s="376"/>
      <c r="N93" s="377"/>
      <c r="O93" s="374"/>
      <c r="P93" s="376"/>
    </row>
    <row r="94" spans="1:16" ht="12">
      <c r="A94" s="218" t="s">
        <v>108</v>
      </c>
      <c r="B94" s="251"/>
      <c r="C94" s="248"/>
      <c r="D94" s="270"/>
      <c r="E94" s="371"/>
      <c r="F94" s="253"/>
      <c r="G94" s="257"/>
      <c r="H94" s="250"/>
      <c r="I94" s="266"/>
      <c r="J94" s="223"/>
      <c r="K94" s="269">
        <v>69</v>
      </c>
      <c r="L94" s="713">
        <v>20</v>
      </c>
      <c r="M94" s="257">
        <f>(L94-K94)/K94</f>
        <v>-0.7101449275362319</v>
      </c>
      <c r="N94" s="252">
        <f>SUM(B94+E94+H94+K94)</f>
        <v>69</v>
      </c>
      <c r="O94" s="248">
        <f>SUM(C94+F94+I94+L94)</f>
        <v>20</v>
      </c>
      <c r="P94" s="257">
        <f aca="true" t="shared" si="21" ref="P94:P103">(O94-N94)/N94</f>
        <v>-0.7101449275362319</v>
      </c>
    </row>
    <row r="95" spans="1:16" ht="12.75">
      <c r="A95" s="218" t="s">
        <v>109</v>
      </c>
      <c r="B95" s="251"/>
      <c r="C95" s="248"/>
      <c r="D95" s="270"/>
      <c r="E95" s="246"/>
      <c r="F95" s="244"/>
      <c r="G95" s="257"/>
      <c r="H95" s="250"/>
      <c r="I95" s="266"/>
      <c r="J95" s="259"/>
      <c r="K95" s="269">
        <v>3</v>
      </c>
      <c r="L95" s="494"/>
      <c r="M95" s="257">
        <f>(L95-K95)/K95</f>
        <v>-1</v>
      </c>
      <c r="N95" s="252">
        <f aca="true" t="shared" si="22" ref="N95:N103">SUM(B95+E95+H95+K95)</f>
        <v>3</v>
      </c>
      <c r="O95" s="248"/>
      <c r="P95" s="257">
        <f t="shared" si="21"/>
        <v>-1</v>
      </c>
    </row>
    <row r="96" spans="1:16" ht="12.75">
      <c r="A96" s="218" t="s">
        <v>142</v>
      </c>
      <c r="B96" s="251"/>
      <c r="C96" s="248"/>
      <c r="D96" s="270"/>
      <c r="E96" s="371">
        <v>252</v>
      </c>
      <c r="F96" s="492">
        <v>105</v>
      </c>
      <c r="G96" s="257">
        <f aca="true" t="shared" si="23" ref="G96:G106">(F96-E96)/E96</f>
        <v>-0.5833333333333334</v>
      </c>
      <c r="H96" s="252"/>
      <c r="I96" s="266"/>
      <c r="J96" s="223"/>
      <c r="K96" s="269">
        <v>37</v>
      </c>
      <c r="L96" s="494">
        <v>45</v>
      </c>
      <c r="M96" s="257">
        <f>(L96-K96)/K96</f>
        <v>0.21621621621621623</v>
      </c>
      <c r="N96" s="252">
        <f t="shared" si="22"/>
        <v>289</v>
      </c>
      <c r="O96" s="248">
        <f aca="true" t="shared" si="24" ref="O96:O103">SUM(C96+F96+I96+L96)</f>
        <v>150</v>
      </c>
      <c r="P96" s="257">
        <f t="shared" si="21"/>
        <v>-0.4809688581314879</v>
      </c>
    </row>
    <row r="97" spans="1:16" ht="12">
      <c r="A97" s="218" t="s">
        <v>161</v>
      </c>
      <c r="B97" s="251"/>
      <c r="C97" s="248"/>
      <c r="D97" s="270"/>
      <c r="E97" s="371"/>
      <c r="F97" s="253"/>
      <c r="G97" s="257"/>
      <c r="H97" s="252"/>
      <c r="I97" s="266"/>
      <c r="J97" s="259"/>
      <c r="K97" s="269"/>
      <c r="L97" s="221">
        <v>20</v>
      </c>
      <c r="M97" s="257"/>
      <c r="N97" s="252"/>
      <c r="O97" s="248">
        <f t="shared" si="24"/>
        <v>20</v>
      </c>
      <c r="P97" s="257"/>
    </row>
    <row r="98" spans="1:16" ht="12.75">
      <c r="A98" s="218" t="s">
        <v>110</v>
      </c>
      <c r="B98" s="251">
        <v>141</v>
      </c>
      <c r="C98" s="494">
        <v>168</v>
      </c>
      <c r="D98" s="270">
        <f>(C98-B98)/B98</f>
        <v>0.19148936170212766</v>
      </c>
      <c r="E98" s="371">
        <v>213</v>
      </c>
      <c r="F98" s="492">
        <v>114</v>
      </c>
      <c r="G98" s="257">
        <f t="shared" si="23"/>
        <v>-0.4647887323943662</v>
      </c>
      <c r="H98" s="250"/>
      <c r="I98" s="266"/>
      <c r="J98" s="223"/>
      <c r="K98" s="243"/>
      <c r="L98" s="244"/>
      <c r="M98" s="257"/>
      <c r="N98" s="252">
        <f t="shared" si="22"/>
        <v>354</v>
      </c>
      <c r="O98" s="248">
        <f t="shared" si="24"/>
        <v>282</v>
      </c>
      <c r="P98" s="257">
        <f t="shared" si="21"/>
        <v>-0.2033898305084746</v>
      </c>
    </row>
    <row r="99" spans="1:16" ht="12.75">
      <c r="A99" s="218" t="s">
        <v>187</v>
      </c>
      <c r="B99" s="251"/>
      <c r="C99" s="492"/>
      <c r="D99" s="270"/>
      <c r="E99" s="371"/>
      <c r="F99" s="494"/>
      <c r="G99" s="257"/>
      <c r="H99" s="250"/>
      <c r="I99" s="506"/>
      <c r="J99" s="223"/>
      <c r="K99" s="243">
        <v>3</v>
      </c>
      <c r="L99" s="713">
        <v>2</v>
      </c>
      <c r="M99" s="257">
        <f>(L99-K99)/K99</f>
        <v>-0.3333333333333333</v>
      </c>
      <c r="N99" s="252">
        <f t="shared" si="22"/>
        <v>3</v>
      </c>
      <c r="O99" s="248">
        <f t="shared" si="24"/>
        <v>2</v>
      </c>
      <c r="P99" s="257">
        <f t="shared" si="21"/>
        <v>-0.3333333333333333</v>
      </c>
    </row>
    <row r="100" spans="1:16" ht="12.75">
      <c r="A100" s="218" t="s">
        <v>162</v>
      </c>
      <c r="B100" s="251"/>
      <c r="C100" s="248"/>
      <c r="D100" s="270"/>
      <c r="E100" s="371"/>
      <c r="F100" s="253"/>
      <c r="G100" s="257"/>
      <c r="H100" s="250">
        <v>44</v>
      </c>
      <c r="I100" s="494"/>
      <c r="J100" s="223"/>
      <c r="K100" s="243"/>
      <c r="L100" s="244"/>
      <c r="M100" s="257"/>
      <c r="N100" s="252">
        <f t="shared" si="22"/>
        <v>44</v>
      </c>
      <c r="O100" s="248"/>
      <c r="P100" s="257">
        <f t="shared" si="21"/>
        <v>-1</v>
      </c>
    </row>
    <row r="101" spans="1:16" ht="12.75">
      <c r="A101" s="218" t="s">
        <v>145</v>
      </c>
      <c r="B101" s="251"/>
      <c r="C101" s="248"/>
      <c r="D101" s="270"/>
      <c r="E101" s="371">
        <v>34</v>
      </c>
      <c r="F101" s="492"/>
      <c r="G101" s="257">
        <f t="shared" si="23"/>
        <v>-1</v>
      </c>
      <c r="H101" s="250"/>
      <c r="I101" s="266"/>
      <c r="J101" s="223"/>
      <c r="K101" s="269">
        <v>8</v>
      </c>
      <c r="L101" s="221">
        <v>6</v>
      </c>
      <c r="M101" s="257">
        <f>(L101-K101)/K101</f>
        <v>-0.25</v>
      </c>
      <c r="N101" s="252">
        <f t="shared" si="22"/>
        <v>42</v>
      </c>
      <c r="O101" s="248">
        <f t="shared" si="24"/>
        <v>6</v>
      </c>
      <c r="P101" s="257">
        <f t="shared" si="21"/>
        <v>-0.8571428571428571</v>
      </c>
    </row>
    <row r="102" spans="1:16" ht="12">
      <c r="A102" s="218" t="s">
        <v>137</v>
      </c>
      <c r="B102" s="251"/>
      <c r="C102" s="248"/>
      <c r="D102" s="270"/>
      <c r="E102" s="371"/>
      <c r="F102" s="253"/>
      <c r="G102" s="257"/>
      <c r="H102" s="250"/>
      <c r="I102" s="266"/>
      <c r="J102" s="223"/>
      <c r="K102" s="243"/>
      <c r="L102" s="244"/>
      <c r="M102" s="257"/>
      <c r="N102" s="252"/>
      <c r="O102" s="248"/>
      <c r="P102" s="257"/>
    </row>
    <row r="103" spans="1:16" ht="12.75">
      <c r="A103" s="218" t="s">
        <v>111</v>
      </c>
      <c r="B103" s="251"/>
      <c r="C103" s="248"/>
      <c r="D103" s="270"/>
      <c r="E103" s="282">
        <v>57</v>
      </c>
      <c r="F103" s="492">
        <v>45</v>
      </c>
      <c r="G103" s="257">
        <f t="shared" si="23"/>
        <v>-0.21052631578947367</v>
      </c>
      <c r="H103" s="250"/>
      <c r="I103" s="244"/>
      <c r="J103" s="259"/>
      <c r="K103" s="243">
        <v>35</v>
      </c>
      <c r="L103" s="244">
        <v>16</v>
      </c>
      <c r="M103" s="257">
        <f>(L103-K103)/K103</f>
        <v>-0.5428571428571428</v>
      </c>
      <c r="N103" s="252">
        <f t="shared" si="22"/>
        <v>92</v>
      </c>
      <c r="O103" s="248">
        <f t="shared" si="24"/>
        <v>61</v>
      </c>
      <c r="P103" s="257">
        <f t="shared" si="21"/>
        <v>-0.33695652173913043</v>
      </c>
    </row>
    <row r="104" spans="1:16" ht="12">
      <c r="A104" s="218" t="s">
        <v>163</v>
      </c>
      <c r="B104" s="251"/>
      <c r="C104" s="248"/>
      <c r="D104" s="270"/>
      <c r="E104" s="282"/>
      <c r="F104" s="221">
        <v>83</v>
      </c>
      <c r="G104" s="257"/>
      <c r="H104" s="250"/>
      <c r="I104" s="244"/>
      <c r="J104" s="259"/>
      <c r="K104" s="243"/>
      <c r="L104" s="244"/>
      <c r="M104" s="257"/>
      <c r="N104" s="252"/>
      <c r="O104" s="248">
        <f>SUM(C104+F104+I104+L104)</f>
        <v>83</v>
      </c>
      <c r="P104" s="257"/>
    </row>
    <row r="105" spans="1:16" ht="12">
      <c r="A105" s="218" t="s">
        <v>112</v>
      </c>
      <c r="B105" s="251"/>
      <c r="C105" s="248"/>
      <c r="D105" s="270"/>
      <c r="E105" s="282"/>
      <c r="F105" s="221"/>
      <c r="G105" s="257"/>
      <c r="H105" s="250"/>
      <c r="I105" s="266"/>
      <c r="J105" s="276"/>
      <c r="K105" s="243"/>
      <c r="L105" s="244">
        <v>1</v>
      </c>
      <c r="M105" s="257"/>
      <c r="N105" s="252"/>
      <c r="O105" s="248">
        <f>SUM(C105+F105+I105+L105)</f>
        <v>1</v>
      </c>
      <c r="P105" s="257"/>
    </row>
    <row r="106" spans="1:16" ht="12">
      <c r="A106" s="525" t="s">
        <v>113</v>
      </c>
      <c r="B106" s="526">
        <f>SUM(B94:B105)</f>
        <v>141</v>
      </c>
      <c r="C106" s="527">
        <f>SUM(C94:C105)</f>
        <v>168</v>
      </c>
      <c r="D106" s="528">
        <f>(C106-B106)/B106</f>
        <v>0.19148936170212766</v>
      </c>
      <c r="E106" s="529">
        <f>SUM(E94:E105)</f>
        <v>556</v>
      </c>
      <c r="F106" s="527">
        <f>SUM(F94:F105)</f>
        <v>347</v>
      </c>
      <c r="G106" s="530">
        <f t="shared" si="23"/>
        <v>-0.37589928057553956</v>
      </c>
      <c r="H106" s="531">
        <f>SUM(H94:H105)</f>
        <v>44</v>
      </c>
      <c r="I106" s="532">
        <f>SUM(I94:I105)</f>
        <v>0</v>
      </c>
      <c r="J106" s="533">
        <f>(I106-H106)/H106</f>
        <v>-1</v>
      </c>
      <c r="K106" s="526">
        <f>SUM(K94:K105)</f>
        <v>155</v>
      </c>
      <c r="L106" s="527">
        <f>SUM(L94:L105)</f>
        <v>110</v>
      </c>
      <c r="M106" s="530">
        <f>(L106-K106)/K106</f>
        <v>-0.2903225806451613</v>
      </c>
      <c r="N106" s="529">
        <f>SUM(N94:N105)</f>
        <v>896</v>
      </c>
      <c r="O106" s="527">
        <f>SUM(O94:O105)</f>
        <v>625</v>
      </c>
      <c r="P106" s="530">
        <f>(O106-N106)/N106</f>
        <v>-0.30245535714285715</v>
      </c>
    </row>
    <row r="107" spans="1:16" ht="6" customHeight="1">
      <c r="A107" s="521"/>
      <c r="B107" s="373"/>
      <c r="C107" s="522"/>
      <c r="D107" s="376"/>
      <c r="E107" s="377"/>
      <c r="F107" s="374"/>
      <c r="G107" s="376"/>
      <c r="H107" s="523"/>
      <c r="I107" s="524"/>
      <c r="J107" s="375"/>
      <c r="K107" s="373"/>
      <c r="L107" s="374"/>
      <c r="M107" s="376"/>
      <c r="N107" s="377"/>
      <c r="O107" s="374"/>
      <c r="P107" s="376"/>
    </row>
    <row r="108" spans="1:16" ht="12">
      <c r="A108" s="540" t="s">
        <v>169</v>
      </c>
      <c r="B108" s="541"/>
      <c r="C108" s="542"/>
      <c r="D108" s="543"/>
      <c r="E108" s="544"/>
      <c r="F108" s="545"/>
      <c r="G108" s="543"/>
      <c r="H108" s="546"/>
      <c r="I108" s="547"/>
      <c r="J108" s="548"/>
      <c r="K108" s="714">
        <v>2</v>
      </c>
      <c r="L108" s="549">
        <v>7</v>
      </c>
      <c r="M108" s="530">
        <f>(L108-K108)/K108</f>
        <v>2.5</v>
      </c>
      <c r="N108" s="708">
        <f>SUM(E108+H108+K108)</f>
        <v>2</v>
      </c>
      <c r="O108" s="708">
        <f>SUM(F108+I108+L108)</f>
        <v>7</v>
      </c>
      <c r="P108" s="530">
        <f>(O108-N108)/N108</f>
        <v>2.5</v>
      </c>
    </row>
    <row r="109" spans="1:16" ht="3.75" customHeight="1">
      <c r="A109" s="521"/>
      <c r="B109" s="373"/>
      <c r="C109" s="522"/>
      <c r="D109" s="376"/>
      <c r="E109" s="377"/>
      <c r="F109" s="374"/>
      <c r="G109" s="376"/>
      <c r="H109" s="523"/>
      <c r="I109" s="524"/>
      <c r="J109" s="375"/>
      <c r="K109" s="373"/>
      <c r="L109" s="374"/>
      <c r="M109" s="376"/>
      <c r="N109" s="377"/>
      <c r="O109" s="374"/>
      <c r="P109" s="376"/>
    </row>
    <row r="110" spans="1:16" ht="12">
      <c r="A110" s="561" t="s">
        <v>114</v>
      </c>
      <c r="B110" s="526">
        <v>45</v>
      </c>
      <c r="C110" s="527">
        <v>123</v>
      </c>
      <c r="D110" s="528">
        <f>(C110-B110)/B110</f>
        <v>1.7333333333333334</v>
      </c>
      <c r="E110" s="529">
        <v>935</v>
      </c>
      <c r="F110" s="527">
        <v>723</v>
      </c>
      <c r="G110" s="530">
        <f>(F110-E110)/E110</f>
        <v>-0.2267379679144385</v>
      </c>
      <c r="H110" s="531"/>
      <c r="I110" s="532"/>
      <c r="J110" s="533"/>
      <c r="K110" s="526">
        <v>318</v>
      </c>
      <c r="L110" s="527">
        <v>265</v>
      </c>
      <c r="M110" s="530">
        <f>(L110-K110)/K110</f>
        <v>-0.16666666666666666</v>
      </c>
      <c r="N110" s="529">
        <f>SUM(B110+E110+H110+K110)</f>
        <v>1298</v>
      </c>
      <c r="O110" s="527">
        <f>SUM(C110+F110+I110+L110)</f>
        <v>1111</v>
      </c>
      <c r="P110" s="530">
        <f>(O110-N110)/N110</f>
        <v>-0.1440677966101695</v>
      </c>
    </row>
    <row r="111" spans="1:16" ht="6" customHeight="1">
      <c r="A111" s="550"/>
      <c r="B111" s="551"/>
      <c r="C111" s="552"/>
      <c r="D111" s="553"/>
      <c r="E111" s="554"/>
      <c r="F111" s="552"/>
      <c r="G111" s="553"/>
      <c r="H111" s="555"/>
      <c r="I111" s="556"/>
      <c r="J111" s="557"/>
      <c r="K111" s="558"/>
      <c r="L111" s="559"/>
      <c r="M111" s="560"/>
      <c r="N111" s="554"/>
      <c r="O111" s="552"/>
      <c r="P111" s="553"/>
    </row>
    <row r="112" spans="1:16" ht="12">
      <c r="A112" s="242" t="s">
        <v>18</v>
      </c>
      <c r="B112" s="243"/>
      <c r="C112" s="248"/>
      <c r="D112" s="245"/>
      <c r="E112" s="246"/>
      <c r="F112" s="244"/>
      <c r="G112" s="245"/>
      <c r="H112" s="246"/>
      <c r="I112" s="244"/>
      <c r="J112" s="247"/>
      <c r="K112" s="243"/>
      <c r="L112" s="244"/>
      <c r="M112" s="245"/>
      <c r="N112" s="246"/>
      <c r="O112" s="244"/>
      <c r="P112" s="245"/>
    </row>
    <row r="113" spans="1:16" s="298" customFormat="1" ht="12">
      <c r="A113" s="299" t="s">
        <v>32</v>
      </c>
      <c r="B113" s="302">
        <v>16</v>
      </c>
      <c r="C113" s="253">
        <v>13</v>
      </c>
      <c r="D113" s="257">
        <f>(C113-B113)/B113</f>
        <v>-0.1875</v>
      </c>
      <c r="E113" s="507">
        <v>4</v>
      </c>
      <c r="F113" s="265">
        <v>13</v>
      </c>
      <c r="G113" s="257">
        <f>(F113-E113)/E113</f>
        <v>2.25</v>
      </c>
      <c r="H113" s="368"/>
      <c r="I113" s="301"/>
      <c r="J113" s="259"/>
      <c r="K113" s="300">
        <v>6</v>
      </c>
      <c r="L113" s="265">
        <v>4</v>
      </c>
      <c r="M113" s="257">
        <f>(L113-K113)/K113</f>
        <v>-0.3333333333333333</v>
      </c>
      <c r="N113" s="371">
        <f>SUM(B113+E113+H113+K113)</f>
        <v>26</v>
      </c>
      <c r="O113" s="253">
        <f>SUM(C113+F113+I113+L113)</f>
        <v>30</v>
      </c>
      <c r="P113" s="257">
        <f>(O113-N113)/N113</f>
        <v>0.15384615384615385</v>
      </c>
    </row>
    <row r="114" spans="1:16" ht="12">
      <c r="A114" s="218" t="s">
        <v>115</v>
      </c>
      <c r="B114" s="251"/>
      <c r="C114" s="248"/>
      <c r="D114" s="270"/>
      <c r="E114" s="282"/>
      <c r="F114" s="244"/>
      <c r="G114" s="257"/>
      <c r="H114" s="369"/>
      <c r="I114" s="266"/>
      <c r="J114" s="223"/>
      <c r="K114" s="243"/>
      <c r="L114" s="244"/>
      <c r="M114" s="245"/>
      <c r="N114" s="252"/>
      <c r="O114" s="248"/>
      <c r="P114" s="257"/>
    </row>
    <row r="115" spans="1:16" ht="12">
      <c r="A115" s="218" t="s">
        <v>60</v>
      </c>
      <c r="B115" s="251">
        <v>105</v>
      </c>
      <c r="C115" s="248">
        <v>72</v>
      </c>
      <c r="D115" s="270">
        <f>(C115-B115)/B115</f>
        <v>-0.3142857142857143</v>
      </c>
      <c r="E115" s="282"/>
      <c r="F115" s="221"/>
      <c r="G115" s="257"/>
      <c r="H115" s="369"/>
      <c r="I115" s="266"/>
      <c r="J115" s="223"/>
      <c r="K115" s="243"/>
      <c r="L115" s="244"/>
      <c r="M115" s="245"/>
      <c r="N115" s="252">
        <f>SUM(B115+E115+H115+K115)</f>
        <v>105</v>
      </c>
      <c r="O115" s="248">
        <f>SUM(C115+F115+I115+L115)</f>
        <v>72</v>
      </c>
      <c r="P115" s="257">
        <f>(O115-N115)/N115</f>
        <v>-0.3142857142857143</v>
      </c>
    </row>
    <row r="116" spans="1:16" ht="12">
      <c r="A116" s="218" t="s">
        <v>68</v>
      </c>
      <c r="B116" s="251">
        <v>192</v>
      </c>
      <c r="C116" s="248">
        <v>184</v>
      </c>
      <c r="D116" s="270">
        <f>(C116-B116)/B116</f>
        <v>-0.041666666666666664</v>
      </c>
      <c r="E116" s="282">
        <v>76</v>
      </c>
      <c r="F116" s="221">
        <v>56</v>
      </c>
      <c r="G116" s="257">
        <f>(F116-E116)/E116</f>
        <v>-0.2631578947368421</v>
      </c>
      <c r="H116" s="368"/>
      <c r="I116" s="266"/>
      <c r="J116" s="223"/>
      <c r="K116" s="243"/>
      <c r="L116" s="244"/>
      <c r="M116" s="245"/>
      <c r="N116" s="252">
        <f>SUM(B116+E116+H116+K116)</f>
        <v>268</v>
      </c>
      <c r="O116" s="248">
        <f>SUM(C116+F116+I116+L116)</f>
        <v>240</v>
      </c>
      <c r="P116" s="257">
        <f>(O116-N116)/N116</f>
        <v>-0.1044776119402985</v>
      </c>
    </row>
    <row r="117" spans="1:16" ht="12">
      <c r="A117" s="525" t="s">
        <v>116</v>
      </c>
      <c r="B117" s="526">
        <f>SUM(B113:B116)</f>
        <v>313</v>
      </c>
      <c r="C117" s="527">
        <f>SUM(C113:C116)</f>
        <v>269</v>
      </c>
      <c r="D117" s="528">
        <f>(C117-B117)/B117</f>
        <v>-0.14057507987220447</v>
      </c>
      <c r="E117" s="529">
        <f>SUM(E113:E116)</f>
        <v>80</v>
      </c>
      <c r="F117" s="527">
        <f>SUM(F113:F116)</f>
        <v>69</v>
      </c>
      <c r="G117" s="530">
        <f>(F117-E117)/E117</f>
        <v>-0.1375</v>
      </c>
      <c r="H117" s="526"/>
      <c r="I117" s="532"/>
      <c r="J117" s="533"/>
      <c r="K117" s="526">
        <f>SUM(K113:K116)</f>
        <v>6</v>
      </c>
      <c r="L117" s="527">
        <f>SUM(L113:L116)</f>
        <v>4</v>
      </c>
      <c r="M117" s="530">
        <f>(L117-K117)/K117</f>
        <v>-0.3333333333333333</v>
      </c>
      <c r="N117" s="529">
        <f>SUM(N113:N116)</f>
        <v>399</v>
      </c>
      <c r="O117" s="527">
        <f>SUM(O113:O116)</f>
        <v>342</v>
      </c>
      <c r="P117" s="530">
        <f>(O117-N117)/N117</f>
        <v>-0.14285714285714285</v>
      </c>
    </row>
    <row r="118" spans="1:16" s="298" customFormat="1" ht="6.75" customHeight="1">
      <c r="A118" s="562"/>
      <c r="B118" s="551"/>
      <c r="C118" s="552"/>
      <c r="D118" s="553"/>
      <c r="E118" s="563"/>
      <c r="F118" s="559"/>
      <c r="G118" s="553"/>
      <c r="H118" s="555"/>
      <c r="I118" s="564"/>
      <c r="J118" s="557"/>
      <c r="K118" s="558"/>
      <c r="L118" s="559"/>
      <c r="M118" s="560"/>
      <c r="N118" s="554"/>
      <c r="O118" s="552"/>
      <c r="P118" s="553"/>
    </row>
    <row r="119" spans="1:16" ht="12">
      <c r="A119" s="242" t="s">
        <v>117</v>
      </c>
      <c r="B119" s="243"/>
      <c r="C119" s="248"/>
      <c r="D119" s="245"/>
      <c r="E119" s="246"/>
      <c r="F119" s="244"/>
      <c r="G119" s="245"/>
      <c r="H119" s="246"/>
      <c r="I119" s="258"/>
      <c r="J119" s="247"/>
      <c r="K119" s="243"/>
      <c r="L119" s="244"/>
      <c r="M119" s="245"/>
      <c r="N119" s="246"/>
      <c r="O119" s="244"/>
      <c r="P119" s="245"/>
    </row>
    <row r="120" spans="1:16" ht="12.75">
      <c r="A120" s="218" t="s">
        <v>118</v>
      </c>
      <c r="B120" s="269"/>
      <c r="C120" s="221"/>
      <c r="D120" s="270"/>
      <c r="E120" s="246">
        <v>20</v>
      </c>
      <c r="F120" s="494"/>
      <c r="G120" s="257">
        <f aca="true" t="shared" si="25" ref="G120:G126">(F120-E120)/E120</f>
        <v>-1</v>
      </c>
      <c r="H120" s="221"/>
      <c r="I120" s="221"/>
      <c r="J120" s="259"/>
      <c r="K120" s="243"/>
      <c r="L120" s="244"/>
      <c r="M120" s="257"/>
      <c r="N120" s="252">
        <f aca="true" t="shared" si="26" ref="N120:O125">SUM(B120+E120+H120+K120)</f>
        <v>20</v>
      </c>
      <c r="O120" s="248">
        <f t="shared" si="26"/>
        <v>0</v>
      </c>
      <c r="P120" s="257">
        <f aca="true" t="shared" si="27" ref="P120:P126">(O120-N120)/N120</f>
        <v>-1</v>
      </c>
    </row>
    <row r="121" spans="1:16" ht="12.75">
      <c r="A121" s="218" t="s">
        <v>119</v>
      </c>
      <c r="B121" s="251"/>
      <c r="C121" s="248"/>
      <c r="D121" s="270"/>
      <c r="E121" s="371">
        <v>585</v>
      </c>
      <c r="F121" s="492">
        <v>417</v>
      </c>
      <c r="G121" s="257">
        <f t="shared" si="25"/>
        <v>-0.28717948717948716</v>
      </c>
      <c r="H121" s="221">
        <v>52</v>
      </c>
      <c r="I121" s="221"/>
      <c r="J121" s="259">
        <f>(I121-H121)/H121</f>
        <v>-1</v>
      </c>
      <c r="K121" s="269">
        <v>111</v>
      </c>
      <c r="L121" s="221">
        <v>110</v>
      </c>
      <c r="M121" s="257">
        <f>(L121-K121)/K121</f>
        <v>-0.009009009009009009</v>
      </c>
      <c r="N121" s="252">
        <f t="shared" si="26"/>
        <v>748</v>
      </c>
      <c r="O121" s="248">
        <f t="shared" si="26"/>
        <v>527</v>
      </c>
      <c r="P121" s="257">
        <f t="shared" si="27"/>
        <v>-0.29545454545454547</v>
      </c>
    </row>
    <row r="122" spans="1:16" ht="12.75">
      <c r="A122" s="218" t="s">
        <v>348</v>
      </c>
      <c r="B122" s="269">
        <v>12</v>
      </c>
      <c r="C122" s="492">
        <v>4</v>
      </c>
      <c r="D122" s="270">
        <f>(C122-B122)/B122</f>
        <v>-0.6666666666666666</v>
      </c>
      <c r="E122" s="282">
        <v>56</v>
      </c>
      <c r="F122" s="221">
        <v>12</v>
      </c>
      <c r="G122" s="257">
        <f t="shared" si="25"/>
        <v>-0.7857142857142857</v>
      </c>
      <c r="H122" s="266"/>
      <c r="I122" s="266"/>
      <c r="J122" s="259"/>
      <c r="K122" s="243"/>
      <c r="L122" s="244"/>
      <c r="M122" s="257"/>
      <c r="N122" s="252">
        <f t="shared" si="26"/>
        <v>68</v>
      </c>
      <c r="O122" s="248">
        <f>SUM(C122+F122+I122+L122)</f>
        <v>16</v>
      </c>
      <c r="P122" s="257">
        <f t="shared" si="27"/>
        <v>-0.7647058823529411</v>
      </c>
    </row>
    <row r="123" spans="1:16" ht="12">
      <c r="A123" s="218" t="s">
        <v>120</v>
      </c>
      <c r="B123" s="269"/>
      <c r="C123" s="221"/>
      <c r="D123" s="270"/>
      <c r="E123" s="282">
        <v>100</v>
      </c>
      <c r="F123" s="221">
        <v>76</v>
      </c>
      <c r="G123" s="257">
        <f t="shared" si="25"/>
        <v>-0.24</v>
      </c>
      <c r="H123" s="266">
        <v>8</v>
      </c>
      <c r="I123" s="266">
        <v>28</v>
      </c>
      <c r="J123" s="259">
        <f>(I123-H123)/H123</f>
        <v>2.5</v>
      </c>
      <c r="K123" s="269">
        <v>4</v>
      </c>
      <c r="L123" s="221">
        <v>20</v>
      </c>
      <c r="M123" s="257">
        <f>(L123-K123)/K123</f>
        <v>4</v>
      </c>
      <c r="N123" s="252">
        <f t="shared" si="26"/>
        <v>112</v>
      </c>
      <c r="O123" s="248">
        <f t="shared" si="26"/>
        <v>124</v>
      </c>
      <c r="P123" s="257">
        <f t="shared" si="27"/>
        <v>0.10714285714285714</v>
      </c>
    </row>
    <row r="124" spans="1:16" ht="12">
      <c r="A124" s="218" t="s">
        <v>164</v>
      </c>
      <c r="B124" s="251"/>
      <c r="C124" s="248"/>
      <c r="D124" s="270"/>
      <c r="E124" s="371">
        <v>68</v>
      </c>
      <c r="F124" s="253">
        <v>88</v>
      </c>
      <c r="G124" s="257">
        <f t="shared" si="25"/>
        <v>0.29411764705882354</v>
      </c>
      <c r="H124" s="221"/>
      <c r="I124" s="221"/>
      <c r="J124" s="259"/>
      <c r="K124" s="243"/>
      <c r="L124" s="244"/>
      <c r="M124" s="257"/>
      <c r="N124" s="252">
        <f t="shared" si="26"/>
        <v>68</v>
      </c>
      <c r="O124" s="248">
        <f>SUM(C124+F124+I124+L124)</f>
        <v>88</v>
      </c>
      <c r="P124" s="257">
        <f t="shared" si="27"/>
        <v>0.29411764705882354</v>
      </c>
    </row>
    <row r="125" spans="1:16" ht="12.75">
      <c r="A125" s="218" t="s">
        <v>121</v>
      </c>
      <c r="B125" s="251">
        <v>256</v>
      </c>
      <c r="C125" s="565">
        <v>196</v>
      </c>
      <c r="D125" s="270">
        <f>(C125-B125)/B125</f>
        <v>-0.234375</v>
      </c>
      <c r="E125" s="371">
        <v>1004</v>
      </c>
      <c r="F125" s="253">
        <v>920</v>
      </c>
      <c r="G125" s="257">
        <f t="shared" si="25"/>
        <v>-0.08366533864541832</v>
      </c>
      <c r="H125" s="221">
        <v>308</v>
      </c>
      <c r="I125" s="221">
        <v>236</v>
      </c>
      <c r="J125" s="259">
        <f>(I125-H125)/H125</f>
        <v>-0.23376623376623376</v>
      </c>
      <c r="K125" s="269">
        <v>150</v>
      </c>
      <c r="L125" s="221">
        <v>168</v>
      </c>
      <c r="M125" s="257">
        <f>(L125-K125)/K125</f>
        <v>0.12</v>
      </c>
      <c r="N125" s="252">
        <f t="shared" si="26"/>
        <v>1718</v>
      </c>
      <c r="O125" s="248">
        <f t="shared" si="26"/>
        <v>1520</v>
      </c>
      <c r="P125" s="257">
        <f t="shared" si="27"/>
        <v>-0.11525029103608847</v>
      </c>
    </row>
    <row r="126" spans="1:16" ht="12">
      <c r="A126" s="525" t="s">
        <v>122</v>
      </c>
      <c r="B126" s="526">
        <f>SUM(B120:B125)</f>
        <v>268</v>
      </c>
      <c r="C126" s="527">
        <f>SUM(C120:C125)</f>
        <v>200</v>
      </c>
      <c r="D126" s="528">
        <f>(C126-B126)/B126</f>
        <v>-0.2537313432835821</v>
      </c>
      <c r="E126" s="529">
        <f>SUM(E120:E125)</f>
        <v>1833</v>
      </c>
      <c r="F126" s="527">
        <f>SUM(F120:F125)</f>
        <v>1513</v>
      </c>
      <c r="G126" s="530">
        <f t="shared" si="25"/>
        <v>-0.1745771958537916</v>
      </c>
      <c r="H126" s="531">
        <f>SUM(H120:H125)</f>
        <v>368</v>
      </c>
      <c r="I126" s="532">
        <f>SUM(I120:I125)</f>
        <v>264</v>
      </c>
      <c r="J126" s="533">
        <f>(I126-H126)/H126</f>
        <v>-0.2826086956521739</v>
      </c>
      <c r="K126" s="526">
        <f>SUM(K120:K125)</f>
        <v>265</v>
      </c>
      <c r="L126" s="527">
        <f>SUM(L120:L125)</f>
        <v>298</v>
      </c>
      <c r="M126" s="530">
        <f>(L126-K126)/K126</f>
        <v>0.12452830188679245</v>
      </c>
      <c r="N126" s="529">
        <f>SUM(N120:N125)</f>
        <v>2734</v>
      </c>
      <c r="O126" s="527">
        <f>SUM(O120:O125)</f>
        <v>2275</v>
      </c>
      <c r="P126" s="530">
        <f t="shared" si="27"/>
        <v>-0.16788588149231895</v>
      </c>
    </row>
    <row r="127" spans="1:16" ht="6" customHeight="1">
      <c r="A127" s="550"/>
      <c r="B127" s="551"/>
      <c r="C127" s="552"/>
      <c r="D127" s="553"/>
      <c r="E127" s="554"/>
      <c r="F127" s="552"/>
      <c r="G127" s="553"/>
      <c r="H127" s="555"/>
      <c r="I127" s="564"/>
      <c r="J127" s="557"/>
      <c r="K127" s="558"/>
      <c r="L127" s="559"/>
      <c r="M127" s="560"/>
      <c r="N127" s="554"/>
      <c r="O127" s="552"/>
      <c r="P127" s="553"/>
    </row>
    <row r="128" spans="1:16" ht="6" customHeight="1">
      <c r="A128" s="534"/>
      <c r="B128" s="566"/>
      <c r="C128" s="535"/>
      <c r="D128" s="567"/>
      <c r="E128" s="568"/>
      <c r="F128" s="536"/>
      <c r="G128" s="567"/>
      <c r="H128" s="568"/>
      <c r="I128" s="536"/>
      <c r="J128" s="569"/>
      <c r="K128" s="566"/>
      <c r="L128" s="536"/>
      <c r="M128" s="567"/>
      <c r="N128" s="568"/>
      <c r="O128" s="536"/>
      <c r="P128" s="567"/>
    </row>
    <row r="129" spans="1:16" ht="12">
      <c r="A129" s="571" t="s">
        <v>33</v>
      </c>
      <c r="B129" s="572"/>
      <c r="C129" s="573"/>
      <c r="D129" s="574"/>
      <c r="E129" s="575"/>
      <c r="F129" s="508"/>
      <c r="G129" s="509"/>
      <c r="H129" s="575"/>
      <c r="I129" s="508"/>
      <c r="J129" s="576"/>
      <c r="K129" s="370"/>
      <c r="L129" s="508"/>
      <c r="M129" s="509"/>
      <c r="N129" s="573"/>
      <c r="O129" s="573"/>
      <c r="P129" s="577"/>
    </row>
    <row r="130" spans="1:16" ht="12">
      <c r="A130" s="218" t="s">
        <v>123</v>
      </c>
      <c r="B130" s="251"/>
      <c r="C130" s="248"/>
      <c r="D130" s="257"/>
      <c r="E130" s="246"/>
      <c r="F130" s="244"/>
      <c r="G130" s="245"/>
      <c r="H130" s="246"/>
      <c r="I130" s="244"/>
      <c r="J130" s="247"/>
      <c r="K130" s="243"/>
      <c r="L130" s="244"/>
      <c r="M130" s="245"/>
      <c r="N130" s="248"/>
      <c r="O130" s="248"/>
      <c r="P130" s="257"/>
    </row>
    <row r="131" spans="1:16" ht="12">
      <c r="A131" s="525" t="s">
        <v>124</v>
      </c>
      <c r="B131" s="526"/>
      <c r="C131" s="527"/>
      <c r="D131" s="528"/>
      <c r="E131" s="529"/>
      <c r="F131" s="527"/>
      <c r="G131" s="530"/>
      <c r="H131" s="531"/>
      <c r="I131" s="532"/>
      <c r="J131" s="533"/>
      <c r="K131" s="526"/>
      <c r="L131" s="527"/>
      <c r="M131" s="530"/>
      <c r="N131" s="527"/>
      <c r="O131" s="527"/>
      <c r="P131" s="530"/>
    </row>
    <row r="132" spans="1:16" ht="6" customHeight="1">
      <c r="A132" s="570"/>
      <c r="B132" s="709"/>
      <c r="C132" s="573"/>
      <c r="D132" s="376"/>
      <c r="E132" s="377"/>
      <c r="F132" s="374"/>
      <c r="G132" s="376"/>
      <c r="H132" s="377"/>
      <c r="I132" s="374"/>
      <c r="J132" s="375"/>
      <c r="K132" s="373"/>
      <c r="L132" s="374"/>
      <c r="M132" s="376"/>
      <c r="N132" s="377"/>
      <c r="O132" s="374"/>
      <c r="P132" s="376"/>
    </row>
    <row r="133" spans="1:16" ht="12">
      <c r="A133" s="267" t="s">
        <v>125</v>
      </c>
      <c r="B133" s="710">
        <f>SUM(B36+B40+B53+B69+B92+B106+B108+B110+B117+B126+B131)</f>
        <v>27998</v>
      </c>
      <c r="C133" s="254">
        <f>SUM(C36+C40+C53+C69+C92+C106+C108+C110+C117+C126+C131)</f>
        <v>24684</v>
      </c>
      <c r="D133" s="255">
        <f>(C133-B133)/B133</f>
        <v>-0.11836559754268162</v>
      </c>
      <c r="E133" s="710">
        <f>SUM(E36+E40+E53+E69+E92+E106+E108+E110+E117+E126+E131)</f>
        <v>20893</v>
      </c>
      <c r="F133" s="254">
        <f>SUM(F36+F40+F53+F69+F92+F106+F108+F110+F117+F126+F131)</f>
        <v>21209</v>
      </c>
      <c r="G133" s="255">
        <f>(F133-E133)/E133</f>
        <v>0.015124682908151055</v>
      </c>
      <c r="H133" s="710">
        <f>SUM(H36+H40+H53+H69+H92+H106+H108+H110+H117+H126+H131)</f>
        <v>1586</v>
      </c>
      <c r="I133" s="254">
        <f>SUM(I36+I40+I53+I69+I92+I106+I108+I110+I117+I126+I131)</f>
        <v>1430</v>
      </c>
      <c r="J133" s="256">
        <f>(I133-H133)/H133</f>
        <v>-0.09836065573770492</v>
      </c>
      <c r="K133" s="710">
        <f>SUM(K36+K40+K53+K69+K92+K106+K108+K110+K117+K126+K131)</f>
        <v>4128</v>
      </c>
      <c r="L133" s="254">
        <f>SUM(L36+L40+L53+L69+L92+L106+L108+L110+L117+L126+L131)</f>
        <v>5351</v>
      </c>
      <c r="M133" s="255">
        <f>(L133-K133)/K133</f>
        <v>0.29626937984496127</v>
      </c>
      <c r="N133" s="710">
        <f>SUM(N36+N40+N53+N69+N92+N106+N108+N110+N117+N126+N131)</f>
        <v>54605</v>
      </c>
      <c r="O133" s="254">
        <f>SUM(O36+O40+O53+O69+O92+O106+O108+O110+O117+O126+O131)</f>
        <v>52674</v>
      </c>
      <c r="P133" s="255">
        <f>(O133-N133)/N133</f>
        <v>-0.035363061990660194</v>
      </c>
    </row>
    <row r="134" spans="1:16" ht="12">
      <c r="A134" s="217"/>
      <c r="B134" s="217"/>
      <c r="C134" s="217"/>
      <c r="D134" s="217"/>
      <c r="E134" s="217"/>
      <c r="F134" s="217"/>
      <c r="G134" s="217"/>
      <c r="H134" s="217"/>
      <c r="I134" s="217"/>
      <c r="J134" s="217"/>
      <c r="K134" s="217"/>
      <c r="L134" s="217"/>
      <c r="M134" s="217"/>
      <c r="N134" s="217"/>
      <c r="O134" s="217"/>
      <c r="P134" s="217"/>
    </row>
  </sheetData>
  <mergeCells count="7">
    <mergeCell ref="A4:P4"/>
    <mergeCell ref="B6:D6"/>
    <mergeCell ref="E6:G6"/>
    <mergeCell ref="K6:M6"/>
    <mergeCell ref="H6:J6"/>
    <mergeCell ref="N6:P6"/>
    <mergeCell ref="A6:A7"/>
  </mergeCells>
  <printOptions horizontalCentered="1"/>
  <pageMargins left="0.5" right="0.5" top="0.7" bottom="0.85" header="0.5" footer="0.5"/>
  <pageSetup firstPageNumber="17" useFirstPageNumber="1" fitToHeight="0" horizontalDpi="600" verticalDpi="600" orientation="landscape" scale="67" r:id="rId1"/>
  <headerFooter alignWithMargins="0">
    <oddFooter xml:space="preserve">&amp;LNote: Total student credit hours exclude SAB (Study Abroad) courses. 61 student credit hours were excluded in summer 2004 and 32 were excluded in summer 2003.&amp;C
&amp;ROffice of IRAA
9/20/04
Page &amp;P </oddFooter>
  </headerFooter>
  <rowBreaks count="2" manualBreakCount="2">
    <brk id="53" max="15" man="1"/>
    <brk id="1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Mason</dc:creator>
  <cp:keywords/>
  <dc:description/>
  <cp:lastModifiedBy>2260974</cp:lastModifiedBy>
  <cp:lastPrinted>2004-09-23T12:07:02Z</cp:lastPrinted>
  <dcterms:created xsi:type="dcterms:W3CDTF">2000-10-31T21:19:01Z</dcterms:created>
  <dcterms:modified xsi:type="dcterms:W3CDTF">2005-01-21T19:40:55Z</dcterms:modified>
  <cp:category/>
  <cp:version/>
  <cp:contentType/>
  <cp:contentStatus/>
</cp:coreProperties>
</file>